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asP\Desktop\U A B Ų  Viešinimas\"/>
    </mc:Choice>
  </mc:AlternateContent>
  <bookViews>
    <workbookView xWindow="-120" yWindow="-120" windowWidth="29040" windowHeight="15840" tabRatio="767"/>
  </bookViews>
  <sheets>
    <sheet name="Finansiniai duomenys" sheetId="2" r:id="rId1"/>
    <sheet name="Finansiniai duomenys(2015-2016)" sheetId="17" state="hidden" r:id="rId2"/>
    <sheet name="Suteikta parama" sheetId="3" r:id="rId3"/>
    <sheet name="Dukterinės bendrovės" sheetId="18" r:id="rId4"/>
  </sheets>
  <definedNames>
    <definedName name="_xlnm.Print_Area" localSheetId="3">'Dukterinės bendrovės'!$B$2:$E$118</definedName>
    <definedName name="_xlnm.Print_Area" localSheetId="0">'Finansiniai duomenys'!$B$2:$E$180</definedName>
    <definedName name="_xlnm.Print_Area" localSheetId="1">'Finansiniai duomenys(2015-2016)'!$B$2:$E$149</definedName>
    <definedName name="_xlnm.Print_Area" localSheetId="2">'Suteikta parama'!$B$2:$M$96</definedName>
  </definedNames>
  <calcPr calcId="181029"/>
</workbook>
</file>

<file path=xl/calcChain.xml><?xml version="1.0" encoding="utf-8"?>
<calcChain xmlns="http://schemas.openxmlformats.org/spreadsheetml/2006/main">
  <c r="E100" i="18" l="1"/>
  <c r="C100" i="18"/>
  <c r="E91" i="18"/>
  <c r="C91" i="18"/>
  <c r="E78" i="18"/>
  <c r="C78" i="18"/>
  <c r="E67" i="18"/>
  <c r="E84" i="18" s="1"/>
  <c r="C67" i="18"/>
  <c r="C84" i="18" s="1"/>
  <c r="E54" i="18"/>
  <c r="C54" i="18"/>
  <c r="E48" i="18"/>
  <c r="E60" i="18" s="1"/>
  <c r="E86" i="18" s="1"/>
  <c r="C48" i="18"/>
  <c r="C60" i="18" s="1"/>
  <c r="C86" i="18" s="1"/>
  <c r="E35" i="18"/>
  <c r="C35" i="18"/>
  <c r="E33" i="18"/>
  <c r="E38" i="18" s="1"/>
  <c r="E40" i="18" s="1"/>
  <c r="C33" i="18"/>
  <c r="C38" i="18" s="1"/>
  <c r="C40" i="18" s="1"/>
  <c r="E30" i="18"/>
  <c r="C30" i="18"/>
  <c r="C22" i="18"/>
  <c r="E20" i="18"/>
  <c r="C8" i="18"/>
  <c r="C7" i="18"/>
  <c r="C151" i="2" l="1"/>
  <c r="C131" i="2"/>
  <c r="R1" i="2"/>
  <c r="C86" i="2" l="1"/>
  <c r="C110" i="2" l="1"/>
  <c r="T1" i="2" l="1"/>
  <c r="S1" i="2"/>
  <c r="C9" i="2"/>
  <c r="C10" i="2" l="1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E47" i="2" s="1"/>
  <c r="C44" i="2"/>
  <c r="C47" i="2" s="1"/>
  <c r="C69" i="2"/>
  <c r="C97" i="2"/>
  <c r="E97" i="2"/>
  <c r="E123" i="2"/>
  <c r="C123" i="2"/>
  <c r="E110" i="2"/>
  <c r="E86" i="2"/>
  <c r="E69" i="2"/>
  <c r="E63" i="2"/>
  <c r="C63" i="2"/>
  <c r="E29" i="2"/>
  <c r="E75" i="2" l="1"/>
  <c r="C75" i="2"/>
  <c r="C103" i="2"/>
  <c r="E53" i="2"/>
  <c r="E103" i="2"/>
  <c r="C53" i="2"/>
  <c r="C55" i="2" s="1"/>
  <c r="E55" i="2" l="1"/>
  <c r="E105" i="2"/>
  <c r="C105" i="2"/>
  <c r="C44" i="17"/>
</calcChain>
</file>

<file path=xl/comments1.xml><?xml version="1.0" encoding="utf-8"?>
<comments xmlns="http://schemas.openxmlformats.org/spreadsheetml/2006/main">
  <authors>
    <author>Sandra</author>
    <author>user</author>
    <author>k.lizdenis</author>
    <author>Simonas</author>
    <author>Lina Valatkaitė</author>
    <author>Lina</author>
    <author>Paulius Šimkūnas</author>
  </authors>
  <commentList>
    <comment ref="C14" authorId="0" shape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5" authorId="0" shape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1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2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3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3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8" authorId="0" shape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8" authorId="0" shapeId="0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79" authorId="0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79" authorId="0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3" authorId="3" shapeId="0">
      <text>
        <r>
          <rPr>
            <sz val="9"/>
            <color indexed="81"/>
            <rFont val="Tahoma"/>
            <family val="2"/>
          </rPr>
          <t>Į šią sumą turi būti įtraukti ir ilgalaikiai nuomos įsipareigojimai.</t>
        </r>
      </text>
    </comment>
    <comment ref="E93" authorId="0" shapeId="0">
      <text>
        <r>
          <rPr>
            <sz val="9"/>
            <color indexed="81"/>
            <rFont val="Tahoma"/>
            <family val="2"/>
            <charset val="186"/>
          </rPr>
          <t>Į šią sumą turi būti įtraukti ir ilgalaikiai nuomos įsipareigojimai.</t>
        </r>
      </text>
    </comment>
    <comment ref="C95" authorId="3" shapeId="0">
      <text>
        <r>
          <rPr>
            <sz val="9"/>
            <color indexed="81"/>
            <rFont val="Tahoma"/>
            <family val="2"/>
          </rPr>
          <t>Į šią sumą turi būti įtraukta ir nuomos įsipareigojimo einamųjų metų dalis.</t>
        </r>
      </text>
    </comment>
    <comment ref="E95" authorId="4" shapeId="0">
      <text>
        <r>
          <rPr>
            <sz val="9"/>
            <color indexed="81"/>
            <rFont val="Tahoma"/>
            <family val="2"/>
            <charset val="186"/>
          </rPr>
          <t>Į šią sumą turi būti įtraukta ir nuomos įsipareigojimo einamųjų metų dalis.</t>
        </r>
      </text>
    </comment>
    <comment ref="C101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1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5" authorId="0" shapeId="0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B121" authorId="4" shapeId="0">
      <text>
        <r>
          <rPr>
            <sz val="9"/>
            <color indexed="81"/>
            <rFont val="Tahoma"/>
            <family val="2"/>
            <charset val="186"/>
          </rPr>
          <t>Jei lūkesčių raštas nėra patalpintas internete, atsiųskite jį kaip priedą prie užpildytų lentelių.</t>
        </r>
      </text>
    </comment>
    <comment ref="C124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4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B126" authorId="4" shapeId="0">
      <text>
        <r>
          <rPr>
            <sz val="9"/>
            <color indexed="81"/>
            <rFont val="Tahoma"/>
            <family val="2"/>
            <charset val="186"/>
          </rPr>
          <t>Sąvoka apibrėžiama LR įmonių finansinės atskaitomybės įstatyme.</t>
        </r>
      </text>
    </comment>
    <comment ref="C131" authorId="0" shapeId="0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32" authorId="5" shapeId="0">
      <text>
        <r>
          <rPr>
            <sz val="9"/>
            <color indexed="81"/>
            <rFont val="Tahoma"/>
            <family val="2"/>
          </rPr>
          <t>Pasirinkite iš pateikto sąrašo.</t>
        </r>
      </text>
    </comment>
    <comment ref="B133" authorId="5" shapeId="0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34" authorId="2" shapeId="0">
      <text>
        <r>
          <rPr>
            <sz val="9"/>
            <color indexed="81"/>
            <rFont val="Tahoma"/>
            <family val="2"/>
          </rPr>
          <t>Atskirose eilutėse pateikite informaciją apie valdybos narius - vardas, pavardė, pozicija ir nepriklausomumas, užimamos pareigos.</t>
        </r>
      </text>
    </comment>
    <comment ref="C134" authorId="2" shapeId="0">
      <text>
        <r>
          <rPr>
            <sz val="9"/>
            <color indexed="81"/>
            <rFont val="Tahoma"/>
            <family val="2"/>
          </rPr>
          <t xml:space="preserve">Nurodykite </t>
        </r>
        <r>
          <rPr>
            <u/>
            <sz val="9"/>
            <color indexed="81"/>
            <rFont val="Tahoma"/>
            <family val="2"/>
            <charset val="186"/>
          </rPr>
          <t>pilną</t>
        </r>
        <r>
          <rPr>
            <sz val="9"/>
            <color indexed="81"/>
            <rFont val="Tahoma"/>
            <family val="2"/>
          </rPr>
          <t xml:space="preserve">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D134" authorId="0" shapeId="0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34" authorId="6" shapeId="0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35" authorId="5" shapeId="0">
      <text>
        <r>
          <rPr>
            <sz val="9"/>
            <color indexed="81"/>
            <rFont val="Tahoma"/>
            <family val="2"/>
          </rPr>
          <t>Jeigu valdybos pirmininkas nepaskirtas, šio laukelio nepildykite.</t>
        </r>
      </text>
    </comment>
    <comment ref="D135" authorId="0" shapeId="0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5" authorId="0" shapeId="0">
      <text>
        <r>
          <rPr>
            <sz val="9"/>
            <color indexed="81"/>
            <rFont val="Tahoma"/>
            <family val="2"/>
            <charset val="186"/>
          </rPr>
          <t>Jeigu valdybos pirmininkas nepaskirtas, šio laukelio nepildykite.</t>
        </r>
      </text>
    </comment>
    <comment ref="E136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7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8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39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0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1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2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3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4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5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6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7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8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E149" authorId="5" shapeId="0">
      <text>
        <r>
          <rPr>
            <sz val="9"/>
            <color indexed="81"/>
            <rFont val="Tahoma"/>
            <family val="2"/>
          </rPr>
          <t xml:space="preserve">Nurodykite pilnas valdybos nario pareigas, pvz.:
</t>
        </r>
        <r>
          <rPr>
            <b/>
            <sz val="9"/>
            <color indexed="81"/>
            <rFont val="Tahoma"/>
            <family val="2"/>
          </rPr>
          <t>Vilniaus miesto savivaldybės administracijos Šilumos ir vandens ūkio skyriaus vedėjas.</t>
        </r>
      </text>
    </comment>
    <comment ref="C151" authorId="0" shapeId="0">
      <text>
        <r>
          <rPr>
            <sz val="9"/>
            <color indexed="81"/>
            <rFont val="Tahoma"/>
            <family val="2"/>
            <charset val="186"/>
          </rPr>
          <t>Nurodžius narius žemiau esančioje lentelėje, paskirtų narių skaičius suskaičiuojamas automatiškai.</t>
        </r>
      </text>
    </comment>
    <comment ref="B152" authorId="5" shapeId="0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3" authorId="5" shapeId="0">
      <text>
        <r>
          <rPr>
            <sz val="9"/>
            <color indexed="81"/>
            <rFont val="Tahoma"/>
            <family val="2"/>
          </rPr>
          <t xml:space="preserve">Pasirinkite iš pateikto sąrašo.
</t>
        </r>
      </text>
    </comment>
    <comment ref="B154" authorId="2" shapeId="0">
      <text>
        <r>
          <rPr>
            <sz val="9"/>
            <color indexed="81"/>
            <rFont val="Tahoma"/>
            <family val="2"/>
          </rPr>
          <t>Atskirose eilutėse pateikite informaciją apie stebėtojų tarybos narius - vardas, pavardė, pozicija ir nepriklausomumas, užimamos pareigos.</t>
        </r>
      </text>
    </comment>
    <comment ref="C154" authorId="2" shapeId="0">
      <text>
        <r>
          <rPr>
            <sz val="9"/>
            <color indexed="81"/>
            <rFont val="Tahoma"/>
            <family val="2"/>
          </rPr>
          <t xml:space="preserve">Nurodykite pilną vardą ir pavardę </t>
        </r>
        <r>
          <rPr>
            <b/>
            <sz val="9"/>
            <color indexed="81"/>
            <rFont val="Tahoma"/>
            <family val="2"/>
            <charset val="186"/>
          </rPr>
          <t>VIENAME LANGELYJE</t>
        </r>
      </text>
    </comment>
    <comment ref="D154" authorId="0" shapeId="0">
      <text>
        <r>
          <rPr>
            <sz val="9"/>
            <color indexed="81"/>
            <rFont val="Tahoma"/>
            <family val="2"/>
            <charset val="186"/>
          </rPr>
          <t xml:space="preserve">Narys laikomas nepriklausomu, jeigu atitinka LR Vyriausybės nutarimu Nr. 631 patvirtinto </t>
        </r>
        <r>
          <rPr>
            <b/>
            <sz val="9"/>
            <color indexed="81"/>
            <rFont val="Tahoma"/>
            <family val="2"/>
            <charset val="186"/>
          </rPr>
          <t>Kandidatų į valstybės įmonės ar savivaldybės įmonės valdybą ir kandidatų į valstybės ar savivaldybės valdomos bendrovės visuotinio akcininkų susirinkimo renkamą kolegialų priežiūros ar caldymo organą atrankos aprašo</t>
        </r>
        <r>
          <rPr>
            <sz val="9"/>
            <color indexed="81"/>
            <rFont val="Tahoma"/>
            <family val="2"/>
            <charset val="186"/>
          </rPr>
          <t xml:space="preserve"> II skyriuje numatytus nepriklausomumo reikalavimus.</t>
        </r>
      </text>
    </comment>
    <comment ref="E154" authorId="6" shapeId="0">
      <text>
        <r>
          <rPr>
            <sz val="9"/>
            <color indexed="81"/>
            <rFont val="Tahoma"/>
            <family val="2"/>
            <charset val="186"/>
          </rPr>
          <t xml:space="preserve">Nurodykite pagrindines pareigas </t>
        </r>
        <r>
          <rPr>
            <b/>
            <sz val="9"/>
            <color indexed="81"/>
            <rFont val="Tahoma"/>
            <family val="2"/>
            <charset val="186"/>
          </rPr>
          <t>VIENAME LANGELYJE.</t>
        </r>
      </text>
    </comment>
    <comment ref="C155" authorId="5" shapeId="0">
      <text>
        <r>
          <rPr>
            <sz val="9"/>
            <color indexed="81"/>
            <rFont val="Tahoma"/>
            <family val="2"/>
          </rPr>
          <t>Jeigu stebėtojų tarybos pirmininkas nepaskirtas, šio laukelio nepildykite.</t>
        </r>
      </text>
    </comment>
    <comment ref="D155" authorId="0" shapeId="0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5" authorId="0" shapeId="0">
      <text>
        <r>
          <rPr>
            <sz val="9"/>
            <color indexed="81"/>
            <rFont val="Tahoma"/>
            <family val="2"/>
            <charset val="186"/>
          </rPr>
          <t>Jeigu stebėtojų tarybos pirmininkas nepaskirtas, šio laukelio nepildykite.</t>
        </r>
      </text>
    </comment>
    <comment ref="E156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7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59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0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1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2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3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5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6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7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E169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 pilnas stebėtojų tarybos nario pareigas, pvz.:
</t>
        </r>
        <r>
          <rPr>
            <b/>
            <sz val="9"/>
            <color indexed="81"/>
            <rFont val="Tahoma"/>
            <family val="2"/>
            <charset val="186"/>
          </rPr>
          <t>Vilniaus miesto savivaldybės administracijos Šilumos ir vandens ūkio skyriaus vedėjas</t>
        </r>
        <r>
          <rPr>
            <sz val="9"/>
            <color indexed="81"/>
            <rFont val="Tahoma"/>
            <family val="2"/>
            <charset val="186"/>
          </rPr>
          <t>.</t>
        </r>
      </text>
    </comment>
    <comment ref="C177" authorId="0" shapeId="0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79" authorId="0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>
  <authors>
    <author>user</author>
    <author>k.lizdenis</author>
    <author>Sandra</author>
  </authors>
  <commentList>
    <comment ref="B35" authorId="0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>
  <authors>
    <author>Sandra</author>
  </authors>
  <commentList>
    <comment ref="F14" authorId="0" shapeId="0">
      <text>
        <r>
          <rPr>
            <sz val="9"/>
            <color indexed="81"/>
            <rFont val="Tahoma"/>
            <family val="2"/>
            <charset val="186"/>
          </rPr>
          <t xml:space="preserve">Dokumento patvirtinimo 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</commentList>
</comments>
</file>

<file path=xl/comments4.xml><?xml version="1.0" encoding="utf-8"?>
<comments xmlns="http://schemas.openxmlformats.org/spreadsheetml/2006/main">
  <authors>
    <author>Sandra</author>
    <author>user</author>
    <author>k.lizdenis</author>
    <author>Simonas</author>
  </authors>
  <commentList>
    <comment ref="C10" authorId="0" shapeId="0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E98" authorId="0" shapeId="0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už ankstesnio laikotarpio rezultatus
</t>
        </r>
      </text>
    </comment>
    <comment ref="C10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4" authorId="0" shapeId="0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6" authorId="0" shapeId="0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<sst xmlns="http://schemas.openxmlformats.org/spreadsheetml/2006/main" count="970" uniqueCount="479">
  <si>
    <t>UAB „Akmenės vandenys“</t>
  </si>
  <si>
    <t>Uždaroji akcinė bendrovė (UAB)</t>
  </si>
  <si>
    <t>UAB „Naujosios Akmenės komunalininkas“</t>
  </si>
  <si>
    <t>UAB Naujosios Akmenės autobusų parkas</t>
  </si>
  <si>
    <t>UAB „Akmenės profilaktinė dezinfekcija“</t>
  </si>
  <si>
    <t>Viešinamos informacijos apie savivaldybių valdomų įmonių veiklą ir rezultatus forma</t>
  </si>
  <si>
    <t>UAB „Dzūkijos vandenys“</t>
  </si>
  <si>
    <t>UAB „Alytaus šilumos tinklai“</t>
  </si>
  <si>
    <t>Įmonės pavadinimas</t>
  </si>
  <si>
    <t>SĮ Alytaus telekinas</t>
  </si>
  <si>
    <t xml:space="preserve">Savivaldybės įmonė (SĮ)  </t>
  </si>
  <si>
    <t>Teisinė forma</t>
  </si>
  <si>
    <t>Akcinė bendrovė (AB)</t>
  </si>
  <si>
    <t>reorganizuojamas</t>
  </si>
  <si>
    <t>UAB „Alytaus butų ūkis“</t>
  </si>
  <si>
    <t>Įmonės kodas</t>
  </si>
  <si>
    <t>dalyvaujantis reorganizavime</t>
  </si>
  <si>
    <t>UAB Alytaus regiono atliekų tvarkymo centras</t>
  </si>
  <si>
    <t>Įmonės įsteigimo data</t>
  </si>
  <si>
    <t>Savivaldybės įmonė (SĮ)</t>
  </si>
  <si>
    <t>pertvarkomas</t>
  </si>
  <si>
    <t>SĮ „Simno komunalininkas“</t>
  </si>
  <si>
    <t>Sektorius, kuriame veikia įmonė</t>
  </si>
  <si>
    <t>restruktūrizuojamas</t>
  </si>
  <si>
    <t>UAB „Anykščių vandenys“</t>
  </si>
  <si>
    <t>bankrutuojantis</t>
  </si>
  <si>
    <t>UAB Anykščių komunalinis ūkis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</si>
  <si>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</si>
  <si>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</si>
  <si>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</si>
  <si>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„Anykščių šiluma“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</si>
  <si>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</si>
  <si>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</si>
  <si>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</si>
  <si>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vandentiekis“</t>
  </si>
  <si>
    <t>Butų ūkiai</t>
  </si>
  <si>
    <t>inicijuojantis Europos bendrovės steigimą jungimo būdu</t>
  </si>
  <si>
    <t>UAB „Birštono šiluma“</t>
  </si>
  <si>
    <t>Lentelės užpildymo dieną</t>
  </si>
  <si>
    <t>Komunalinės paslaugos: kita (nurodykite laukelyje žemiau)</t>
  </si>
  <si>
    <t>inicijuojantis Europos bendrovės steigimą valdymo (holdingo) būdu</t>
  </si>
  <si>
    <t>AB Birštono sanatorija „Versmė“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</si>
  <si>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</si>
  <si>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</si>
  <si>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</si>
  <si>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</si>
  <si>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</si>
  <si>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SĮ Biržų agrolaboratorija</t>
  </si>
  <si>
    <t>Akcininkas Nr.1</t>
  </si>
  <si>
    <t>Viešasis transportas</t>
  </si>
  <si>
    <t>dalyvaujantis atskyrime</t>
  </si>
  <si>
    <t>UAB Biržų autobusų parkas</t>
  </si>
  <si>
    <t>Akcininkas Nr.2</t>
  </si>
  <si>
    <t>Kitos transporto paslaugos</t>
  </si>
  <si>
    <t>-</t>
  </si>
  <si>
    <t>UAB „Biržų šilumos tinklai“</t>
  </si>
  <si>
    <t>Akcininkas Nr.3</t>
  </si>
  <si>
    <t>Statyba ir architektūra</t>
  </si>
  <si>
    <t>UAB „Biržų vandenys“</t>
  </si>
  <si>
    <t>Akcininkas Nr.4</t>
  </si>
  <si>
    <t>Sveikatos priežiūros paslaugos</t>
  </si>
  <si>
    <t>AB „Druskininkų šilumos tinklai“</t>
  </si>
  <si>
    <t>Akcininkas Nr.5</t>
  </si>
  <si>
    <t>Leidyba</t>
  </si>
  <si>
    <t>UAB „Druskininkų vandenys“</t>
  </si>
  <si>
    <t>Akcininkas Nr.6</t>
  </si>
  <si>
    <t>Kita (nurodyti laukelyje žemiau pagrindines veiklos sritis)</t>
  </si>
  <si>
    <t>UAB „Druskininkų sveikatinimo ir poilsio centras AQUA“</t>
  </si>
  <si>
    <t>Akcininkas Nr.7</t>
  </si>
  <si>
    <t>UAB „Druskininkų butų ūkis“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</si>
  <si>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</si>
  <si>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</si>
  <si>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</si>
  <si>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</si>
  <si>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</si>
  <si>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</si>
  <si>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</si>
  <si>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</si>
  <si>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</si>
  <si>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UAB „Ignalinos vanduo“</t>
  </si>
  <si>
    <t>Savivaldybei priklausanti dalis (%)</t>
  </si>
  <si>
    <t>UAB Ignalinos šilumos tinklai</t>
  </si>
  <si>
    <t>Turtines ir neturtines teisės ir pareigas įmonėje/bendrovėje įgyvendinanti institucija (arba didžiausią akcijų dalį valdanti institucija)</t>
  </si>
  <si>
    <t>SĮ „Kompata“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</si>
  <si>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</si>
  <si>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</si>
  <si>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</si>
  <si>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</si>
  <si>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</si>
  <si>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</si>
  <si>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</si>
  <si>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</si>
  <si>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</si>
  <si>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</si>
  <si>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</si>
  <si>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</si>
  <si>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</si>
  <si>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</si>
  <si>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</si>
  <si>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Praėjęs ataskaitinis laikotarpis 2019 metai</t>
  </si>
  <si>
    <t>Ataskaitinis laikotarpis            2020 metai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</si>
  <si>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</si>
  <si>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</si>
  <si>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</si>
  <si>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</si>
  <si>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</si>
  <si>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</si>
  <si>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</si>
  <si>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</si>
  <si>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</si>
  <si>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</si>
  <si>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</si>
  <si>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</si>
  <si>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</si>
  <si>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</si>
  <si>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</si>
  <si>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</si>
  <si>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</si>
  <si>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</si>
  <si>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</si>
  <si>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</si>
  <si>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</si>
  <si>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</si>
  <si>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</si>
  <si>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</si>
  <si>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</si>
  <si>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</si>
  <si>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</si>
  <si>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</si>
  <si>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</si>
  <si>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</si>
  <si>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</si>
  <si>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</si>
  <si>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Praėjęs ataskaitinis laikotarpis 2019-12-31</t>
  </si>
  <si>
    <t>Ataskaitinis laikotarpis              2020-12-31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</si>
  <si>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</si>
  <si>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</si>
  <si>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</si>
  <si>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</si>
  <si>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</si>
  <si>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</si>
  <si>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</si>
  <si>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</si>
  <si>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</si>
  <si>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</si>
  <si>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</si>
  <si>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</si>
  <si>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</si>
  <si>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</si>
  <si>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</si>
  <si>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</si>
  <si>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</si>
  <si>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</si>
  <si>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</si>
  <si>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</si>
  <si>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</si>
  <si>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SĮ Kelmės knygynas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</si>
  <si>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</si>
  <si>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</si>
  <si>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</si>
  <si>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</si>
  <si>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</si>
  <si>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</si>
  <si>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UAB „Gatvių apšvietimas“</t>
  </si>
  <si>
    <t>Turto iš viso</t>
  </si>
  <si>
    <t>UAB „Naujasis turgus“</t>
  </si>
  <si>
    <t>UAB „Senasis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</si>
  <si>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</si>
  <si>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</si>
  <si>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</si>
  <si>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SĮ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</si>
  <si>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</si>
  <si>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</si>
  <si>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</si>
  <si>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</si>
  <si>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</si>
  <si>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</si>
  <si>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</si>
  <si>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</si>
  <si>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</si>
  <si>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</si>
  <si>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</si>
  <si>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</si>
  <si>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</si>
  <si>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</si>
  <si>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</si>
  <si>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</si>
  <si>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</si>
  <si>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</si>
  <si>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</si>
  <si>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</si>
  <si>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</si>
  <si>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„Lazdijų vanduo“</t>
  </si>
  <si>
    <t>UAB „Marijampolės autobusų parkas“</t>
  </si>
  <si>
    <t>Po vienų metų mokėtinos sumos ir kiti ilgalaikiai įsipareigojimai</t>
  </si>
  <si>
    <t>UAB „Marijampolės šilumos tinklai“</t>
  </si>
  <si>
    <t>-Iš jų: Ilgalaikės finansinės skolos</t>
  </si>
  <si>
    <t>UAB „Sūduvos vandenys“</t>
  </si>
  <si>
    <t>Per vienus metus mokėtinos sumos ir kiti trumpalaikiai įsipareigojimai</t>
  </si>
  <si>
    <t>UAB „Marijampolės butų ūkis“</t>
  </si>
  <si>
    <t>-Iš jų: Ilgalaikių finansinių skolų einamųjų metų dalis</t>
  </si>
  <si>
    <t>UAB Marijampolės apskrities atliekų tvarkymo centras</t>
  </si>
  <si>
    <t xml:space="preserve">             Trumpalaikės finansinės skolos</t>
  </si>
  <si>
    <t>UAB „Mažeikių šilumos tinklai“</t>
  </si>
  <si>
    <t>Mokėtinos sumos ir kiti įsipareigojimai</t>
  </si>
  <si>
    <t>UAB „Mažeikių vandenys“</t>
  </si>
  <si>
    <t>UAB „Telšių regiono atliekų tvarkymo centras“</t>
  </si>
  <si>
    <t>Sukauptos sąnaudos ir ateinančių laikotarpių pajamos</t>
  </si>
  <si>
    <t>UAB „Tavo pastogė“</t>
  </si>
  <si>
    <t>UAB „Mažeikių autobusų parkas“</t>
  </si>
  <si>
    <t>Įsipareigojimai, susiję su ilgalaikiu turtu, laikomu pardavimui</t>
  </si>
  <si>
    <t>UAB „Mažeikių komunalinis ūkis“</t>
  </si>
  <si>
    <t>UAB Molėtų autobusų parkas</t>
  </si>
  <si>
    <t>Nuosavo kapitalo ir įsipareigojimų iš viso</t>
  </si>
  <si>
    <t>UAB „Molėtų šiluma“</t>
  </si>
  <si>
    <t>UAB Molėtų švara</t>
  </si>
  <si>
    <t>Ar balansas susibalansuoja?</t>
  </si>
  <si>
    <t>UAB Molėtų vanduo</t>
  </si>
  <si>
    <t>UAB „Neringos komunalininkas“</t>
  </si>
  <si>
    <t>Įmonės teisės ir įsipareigojimai, nenurodyti balanse</t>
  </si>
  <si>
    <t>UAB „Neringos energija“</t>
  </si>
  <si>
    <t>UAB „Neringos vanduo“</t>
  </si>
  <si>
    <t>UAB „Pagėgių komunalinis ūkis“</t>
  </si>
  <si>
    <t>Kita informacija</t>
  </si>
  <si>
    <t>UAB „Pakruojo komunalininkas“</t>
  </si>
  <si>
    <t>Nusidėvėjimas ir amortizacija, įskaičiuoti į ataskaitinio laikotarpio pelno (nuostolių) ataskaitą</t>
  </si>
  <si>
    <t>Taip</t>
  </si>
  <si>
    <t>UAB „Pakruojo šiluma“</t>
  </si>
  <si>
    <t>Investicijos į ilgalaikį turtą</t>
  </si>
  <si>
    <t>Ne</t>
  </si>
  <si>
    <t>UAB „Pakruojo vandentiekis“</t>
  </si>
  <si>
    <t>Paskirstytinasis pelnas (nuostoliai) (iš kurio paskiriami dividendai ar pelno įmoka, jei pildoma SĮ)</t>
  </si>
  <si>
    <t>AB „Pakruojo autotransportas“</t>
  </si>
  <si>
    <t>Skirstant ataskaitinio laikotarpio pelną akcininkams paskirti dividendai (savininkui paskirta pelno įmoka, jei pildoma SĮ)</t>
  </si>
  <si>
    <t>UAB „Palangos vandenys“</t>
  </si>
  <si>
    <t>UAB „Palangos komunalinis ūkis“</t>
  </si>
  <si>
    <t>Dotacijos iš savivaldybės biudžeto</t>
  </si>
  <si>
    <t>UAB „Palangos šilumos tinklai“</t>
  </si>
  <si>
    <t xml:space="preserve">     - Iš jų: Sąnaudoms kompensuoti</t>
  </si>
  <si>
    <t>UAB „Palangos Klevas“</t>
  </si>
  <si>
    <t>Gautas finansavimas ES fondų lėšomis</t>
  </si>
  <si>
    <t>SĮ „Šventosios jūrų uosto direkcija“</t>
  </si>
  <si>
    <t>Ar ataskaitiniais metais buvo didintas įstatinis kapitalas?</t>
  </si>
  <si>
    <t>AB „Panevėžio energija“</t>
  </si>
  <si>
    <t>UAB „Aukštaitijos vandenys“</t>
  </si>
  <si>
    <t>AB „Panevėžio specialus autotransportas“</t>
  </si>
  <si>
    <t>UAB „Panevėžio autobusų parkas“</t>
  </si>
  <si>
    <t>Informacija apie darbuotojus</t>
  </si>
  <si>
    <t>AB „Panevėžio butų ūkis“</t>
  </si>
  <si>
    <t>Darbuotojų skaičius laikotarpio pabaigoje</t>
  </si>
  <si>
    <t>UAB „Panevėžio gatvės“</t>
  </si>
  <si>
    <t>Iš jų: administracijos darbuotojų skaičius laikotarpio pabaigoje</t>
  </si>
  <si>
    <t>UAB „Grauduva“</t>
  </si>
  <si>
    <t>Vidutinis metinis darbuotojų skaičius pagal sąrašą per laikotarpį</t>
  </si>
  <si>
    <t>UAB „Panevėžio būstas“</t>
  </si>
  <si>
    <t>Bendros darbo apmokėjimo lėšos</t>
  </si>
  <si>
    <t>UAB Panevėžio regiono atliekų tvarkymo centras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</si>
  <si>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</si>
  <si>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UAB „Pasvalio vandenys“</t>
  </si>
  <si>
    <t>UAB „Pasvalio autobusų parkas“</t>
  </si>
  <si>
    <t>UAB „Pasvalio knygos“</t>
  </si>
  <si>
    <t>Paskirtų valdybos narių skaičius</t>
  </si>
  <si>
    <t>Taip, sudaryta</t>
  </si>
  <si>
    <t>UAB „Pasvalio butų ūkis“</t>
  </si>
  <si>
    <t>Ar įmonėje sudaryta valdyba?</t>
  </si>
  <si>
    <t>Ne, bet įmonės įstatuose toks organas numatytas</t>
  </si>
  <si>
    <t>SĮ „Plungės būstas“</t>
  </si>
  <si>
    <t xml:space="preserve">(Valdybos narių skaičius, numatytas įstatuose ar kitame dokumente) </t>
  </si>
  <si>
    <t>Ne, pagal įmonės įstatus toks organas nesudaromas</t>
  </si>
  <si>
    <t>UAB „Plungės autobusų parkas“</t>
  </si>
  <si>
    <t>Valdybos narių sąrašas ir jų užimamos pareigos</t>
  </si>
  <si>
    <t>Vardas Pavardė</t>
  </si>
  <si>
    <t>Pozicija ir nepriklausomumas</t>
  </si>
  <si>
    <t>Užimamos pareigos (pagrindinėje darbovietėje)</t>
  </si>
  <si>
    <t>UAB „Plungės šilumos tinklai“</t>
  </si>
  <si>
    <t>Valdybos pirmininkas</t>
  </si>
  <si>
    <t>UAB „Plungės vandenys“</t>
  </si>
  <si>
    <t>Valdybos narys</t>
  </si>
  <si>
    <t>AB „Prienų šilumos tinklai“</t>
  </si>
  <si>
    <t>UAB „Prienų vandenys“</t>
  </si>
  <si>
    <t>UAB „Prienų butų ūkis“</t>
  </si>
  <si>
    <t>UAB „Radviliškio autobusų parkas“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</si>
  <si>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</si>
  <si>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</si>
  <si>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</si>
  <si>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</si>
  <si>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</si>
  <si>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</si>
  <si>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</si>
  <si>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</si>
  <si>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</si>
  <si>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Pirmininkas</t>
  </si>
  <si>
    <t>AB „Rokiškio butų ūkis“</t>
  </si>
  <si>
    <t>Pirmininkas (nepriklausomas narys)</t>
  </si>
  <si>
    <t>AB „Rokiškio komunalininkas“</t>
  </si>
  <si>
    <t>Paskirtų stebėtojų tarybos narių skaičius</t>
  </si>
  <si>
    <t>Narys</t>
  </si>
  <si>
    <t>UAB „Skuodo šiluma“</t>
  </si>
  <si>
    <t>Ar įmonėje sudaryta stebėtojų taryba?</t>
  </si>
  <si>
    <t>Nepriklausomas narys</t>
  </si>
  <si>
    <t>UAB „Skuodo vandenys“</t>
  </si>
  <si>
    <t>(Stebėtojų tarybos narių skaičius, numatytas įstatuose ar kitame dokumente)</t>
  </si>
  <si>
    <t>UAB „Skuodo autobusai“</t>
  </si>
  <si>
    <t>Stebėtojų tarybos narių sąrašas ir jų užimamos pareigos</t>
  </si>
  <si>
    <t>UAB „Šakių šilumos tinklai“</t>
  </si>
  <si>
    <t>Stebėtojų tarybos pirmininkas</t>
  </si>
  <si>
    <t>UAB „Šakių vandenys“</t>
  </si>
  <si>
    <t>Stebėtojų tarybos narys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</si>
  <si>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</si>
  <si>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</si>
  <si>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</si>
  <si>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</si>
  <si>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</si>
  <si>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</si>
  <si>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</si>
  <si>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</si>
  <si>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</si>
  <si>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</si>
  <si>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</si>
  <si>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</si>
  <si>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</si>
  <si>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</si>
  <si>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„Kuršėnų vandenys“</t>
  </si>
  <si>
    <t>Pastabos</t>
  </si>
  <si>
    <t>UAB Kuršėnų autobusų parkas</t>
  </si>
  <si>
    <t>Jei turite pastabų dėl užpildytos informacijos, pateikite jas čia:</t>
  </si>
  <si>
    <t>UAB „Šilalės vandenys“</t>
  </si>
  <si>
    <t>UAB „Šilalės šilumos tinklai“</t>
  </si>
  <si>
    <t>UAB „Šilalės autobusų parkas“</t>
  </si>
  <si>
    <t>UAB „Gedmina“</t>
  </si>
  <si>
    <t>Informacija apie lentelės duomenų tikrumą patvirtinantį asmenį</t>
  </si>
  <si>
    <t>UAB „Šilutės šilumos tinklai“</t>
  </si>
  <si>
    <t>Lentelės duomenų patvirtinimo data</t>
  </si>
  <si>
    <t>UAB „Šilutės vandenys“</t>
  </si>
  <si>
    <t>Atsakingas asmuo (vardas, pavardė, pareigos)</t>
  </si>
  <si>
    <t>UAB „Šilutės autobusų parkas“</t>
  </si>
  <si>
    <t>Atsakingo asmens kontaktiniai duomenys (telefono nr. ir elektroninio pašto adresas)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</si>
  <si>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</si>
  <si>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</si>
  <si>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</si>
  <si>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</si>
  <si>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</si>
  <si>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</si>
  <si>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</si>
  <si>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</si>
  <si>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</si>
  <si>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</si>
  <si>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</si>
  <si>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</si>
  <si>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</si>
  <si>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</si>
  <si>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</si>
  <si>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</si>
  <si>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</si>
  <si>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</si>
  <si>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</si>
  <si>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</si>
  <si>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</si>
  <si>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</si>
  <si>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</si>
  <si>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</si>
  <si>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</si>
  <si>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</si>
  <si>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</si>
  <si>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</si>
  <si>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</si>
  <si>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</si>
  <si>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</si>
  <si>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</si>
  <si>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</si>
  <si>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</si>
  <si>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</si>
  <si>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</si>
  <si>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</si>
  <si>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</si>
  <si>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</si>
  <si>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„Vilkaviškio autobusų stotis“</t>
  </si>
  <si>
    <t>UAB „Kybartų darna“</t>
  </si>
  <si>
    <t>UAB „Vilkaviškio architektūros biuras“</t>
  </si>
  <si>
    <t>AB Vilniaus šilumos tinklai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</si>
  <si>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</si>
  <si>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</si>
  <si>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</si>
  <si>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</si>
  <si>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</si>
  <si>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</si>
  <si>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</si>
  <si>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</si>
  <si>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planas“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</si>
  <si>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</si>
  <si>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</si>
  <si>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</si>
  <si>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</si>
  <si>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</si>
  <si>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</si>
  <si>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AB „Visagino mechanizacija“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</si>
  <si>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</si>
  <si>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</si>
  <si>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</si>
  <si>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</si>
  <si>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</si>
  <si>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</si>
  <si>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</si>
  <si>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</si>
  <si>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</si>
  <si>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</si>
  <si>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</si>
  <si>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</si>
  <si>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</si>
  <si>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</si>
  <si>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</si>
  <si>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</si>
  <si>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</si>
  <si>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</si>
  <si>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>Iš viso įsipareigojimų</t>
  </si>
  <si>
    <t>Viso disponuojamo nekilnojamojo turto plotas, kv. m.</t>
  </si>
  <si>
    <t xml:space="preserve"> </t>
  </si>
  <si>
    <t>Vidutinis sąlyginis darbuotojų skaičius per laikotarpį</t>
  </si>
  <si>
    <t>Atsakingo asmens parašas (reikalingas tik skenuotoje versijoje)</t>
  </si>
  <si>
    <t>Informacija apie savivaldybių valdomų bendrovių suteiktą paramą</t>
  </si>
  <si>
    <t>Ar bendrovė turi pasitvirtinusi bendrovės paramos valdymo taisykles ar paramos fondo paramos valdymo taisykles?</t>
  </si>
  <si>
    <t>Taip, patvirtintos bendrovės paramos valdymo taisyklės</t>
  </si>
  <si>
    <t>Jeigu paramos valdymo taisyklės patvirtintos, nurodykite jų patvirtinimo datą</t>
  </si>
  <si>
    <t>Taip, patvirtintos paramos fondo paramos valdymo taisyklės</t>
  </si>
  <si>
    <t>Ne, paramos valdymo taisyklės nepatvirtintos (nors parama teikiama ar planuojama ją teikti)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</si>
  <si>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</si>
  <si>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</si>
  <si>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</si>
  <si>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</si>
  <si>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</si>
  <si>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</si>
  <si>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</si>
  <si>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Turtines ir neturtines teisės ir pareigas įmonėje / bendrovėje įgyvendinanti institucija (arba didžiausią akcijų dalį valdanti institucija)</t>
  </si>
  <si>
    <t>Informacija apie suteiktą paramą praėjusiu ataskaitiniu laikotarpiu 2019 metais</t>
  </si>
  <si>
    <t>Informacija apie suteiktą paramą ataskaitiniu laikotarpiu 2020 metais</t>
  </si>
  <si>
    <t>INFORMACIJĄ PILDO TIK BENDROVĖS IR UŽDAROSIOS AKCINĖS BENDROVĖS</t>
  </si>
  <si>
    <t>INFORMACIJA APIE SUTEIKTĄ PARAMĄ PATEIKIAMA TŪKSTANČIAIS EURŲ, VIENO SKAIČIAUS PO KABLELIO TIKSLUMU</t>
  </si>
  <si>
    <t>Ataskaitinis laikotarpis                                                                                                                                              2020-12-31</t>
  </si>
  <si>
    <t>Ar praėjusiu ataskaitiniu laikotarpiu 2019 metais bent vienam subjektui bendrovė suteikė paramą?</t>
  </si>
  <si>
    <t>Ar ataskaitiniu laikotarpiu 2020 metais bent vienam subjektui bendrovė suteikė paramą?</t>
  </si>
  <si>
    <t>Ar bendrovės interneto svetainėje skelbiama informacija apie praėjusiu ataskaitiniu laikotarpiu 2019 metais bendrovės suteiktą paramą?</t>
  </si>
  <si>
    <t>Ar bendrovės interneto svetainėje skelbiama informacija apie ataskaitiniu laikotarpiu 2020 metais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</si>
  <si>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2019 metais neteikė, žemiau esanti informacija nepildoma.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</si>
  <si>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2020 metais neteikė, žemiau esanti informacija nepildoma.</t>
    </r>
  </si>
  <si>
    <t xml:space="preserve">Atsakingo asmens parašas (reikalingas tik skenuotoje versijoje) arba elektroninis parašas </t>
  </si>
  <si>
    <t xml:space="preserve"> Trumpalaikės finansinės skolos</t>
  </si>
  <si>
    <t>Pateikite tikslią internetinės svetainės nuorodą į Jūsų įmonei patvirtintą lūkesčių raštą</t>
  </si>
  <si>
    <t xml:space="preserve">UAB „Petrašiūnų katilinė“ </t>
  </si>
  <si>
    <t>UAB „GO Energy LT“</t>
  </si>
  <si>
    <t>Viešinamos informacijos apie savivaldybių valdomų įmonių dukterinių bendrovių veiklą ir rezultatus forma</t>
  </si>
  <si>
    <t>UAB „Klaipėdos transportas“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</si>
  <si>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</si>
  <si>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</si>
  <si>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</si>
  <si>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</si>
  <si>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</si>
  <si>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</si>
  <si>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</si>
  <si>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Viešinamos informacijos apie savivaldybių valdomų įmonių ir jų dukterinių bendrovių veiklą ir rezultatus formos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</si>
  <si>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2019 metais bent vienam subjektui buvo suteikta parama.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</si>
  <si>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2020 metais bent vienam subjektui buvo suteikta parama.</t>
    </r>
  </si>
  <si>
    <t>Ataskaitinis laikotarpis                           2020 metai</t>
  </si>
  <si>
    <t>2 priedas</t>
  </si>
  <si>
    <t>PATVIRTINTA
VšĮ Valdymo koordinavimo centro 
direktoriaus 2021 m. balandžio 1 d.
įsakymu Nr. IV-6</t>
  </si>
  <si>
    <t>Modestas Globys</t>
  </si>
  <si>
    <t>Raseinių rajono savivaldybė</t>
  </si>
  <si>
    <t>Liongina Alfredas Masaitis</t>
  </si>
  <si>
    <t>Gintautas Dukauskas</t>
  </si>
  <si>
    <t>UAB Ariogalos statybinės konstrukcijos-direktorius</t>
  </si>
  <si>
    <t>Dijana Selemonavičienė</t>
  </si>
  <si>
    <t>pensininkė</t>
  </si>
  <si>
    <t>Remigijus Skilandis</t>
  </si>
  <si>
    <t>Juozas Survila</t>
  </si>
  <si>
    <t>UAB Geovegas-direktorius</t>
  </si>
  <si>
    <t>Prezidento Jono Žemaičio gimnazija-ūkvedys</t>
  </si>
  <si>
    <t>UAB Vilniaus miesto viešasis  transportas-pastatų ekeksplotacijos inžinierius</t>
  </si>
  <si>
    <t>Vyr. buhalterė DaliaPoškienė</t>
  </si>
  <si>
    <t>37065970401, e. pastas: dalia@raseiniust.lt</t>
  </si>
  <si>
    <t>Dalia Poškienė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</si>
</sst>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4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family val="2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color theme="1"/>
      <name val="Segoe UI"/>
      <family val="2"/>
      <charset val="186"/>
    </font>
    <font>
      <sz val="8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8"/>
      <name val="Segoe UI"/>
      <family val="2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/>
      <right style="medium">
        <color rgb="FF0070C0"/>
      </right>
      <top style="medium">
        <color theme="0" tint="-0.34998626667073579"/>
      </top>
      <bottom/>
      <diagonal/>
    </border>
    <border>
      <left style="thin">
        <color theme="0"/>
      </left>
      <right style="medium">
        <color rgb="FF0070C0"/>
      </right>
      <top/>
      <bottom style="thin">
        <color rgb="FFFFFFFF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theme="0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6" fillId="0" borderId="0"/>
  </cellStyleXfs>
  <cellXfs count="586">
    <xf numFmtId="0" fontId="0" fillId="0" borderId="0" xfId="0"/>
    <xf numFmtId="164" fontId="2" fillId="4" borderId="9" xfId="0" applyNumberFormat="1" applyFont="1" applyFill="1" applyBorder="1" applyAlignment="1" applyProtection="1">
      <alignment vertical="center"/>
      <protection locked="0"/>
    </xf>
    <xf numFmtId="164" fontId="2" fillId="4" borderId="8" xfId="0" applyNumberFormat="1" applyFont="1" applyFill="1" applyBorder="1" applyAlignment="1" applyProtection="1">
      <alignment vertical="center"/>
      <protection locked="0"/>
    </xf>
    <xf numFmtId="164" fontId="2" fillId="4" borderId="10" xfId="0" applyNumberFormat="1" applyFont="1" applyFill="1" applyBorder="1" applyAlignment="1" applyProtection="1">
      <alignment vertical="center"/>
      <protection locked="0"/>
    </xf>
    <xf numFmtId="164" fontId="2" fillId="4" borderId="7" xfId="0" applyNumberFormat="1" applyFont="1" applyFill="1" applyBorder="1" applyAlignment="1" applyProtection="1">
      <alignment vertical="center"/>
      <protection locked="0"/>
    </xf>
    <xf numFmtId="164" fontId="2" fillId="4" borderId="0" xfId="0" applyNumberFormat="1" applyFont="1" applyFill="1" applyAlignment="1" applyProtection="1">
      <alignment vertical="center"/>
      <protection locked="0"/>
    </xf>
    <xf numFmtId="164" fontId="2" fillId="4" borderId="11" xfId="0" applyNumberFormat="1" applyFont="1" applyFill="1" applyBorder="1" applyAlignment="1" applyProtection="1">
      <alignment vertical="center"/>
      <protection locked="0"/>
    </xf>
    <xf numFmtId="164" fontId="4" fillId="4" borderId="11" xfId="0" applyNumberFormat="1" applyFont="1" applyFill="1" applyBorder="1" applyAlignment="1" applyProtection="1">
      <alignment vertical="center"/>
      <protection locked="0"/>
    </xf>
    <xf numFmtId="0" fontId="22" fillId="0" borderId="14" xfId="0" applyFont="1" applyBorder="1" applyAlignment="1" applyProtection="1">
      <alignment wrapText="1"/>
      <protection locked="0"/>
    </xf>
    <xf numFmtId="0" fontId="22" fillId="0" borderId="15" xfId="0" applyFont="1" applyBorder="1" applyAlignment="1" applyProtection="1">
      <alignment wrapText="1"/>
      <protection locked="0"/>
    </xf>
    <xf numFmtId="3" fontId="2" fillId="4" borderId="3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164" fontId="2" fillId="4" borderId="0" xfId="0" applyNumberFormat="1" applyFont="1" applyFill="1" applyBorder="1" applyAlignment="1" applyProtection="1">
      <alignment vertical="center"/>
      <protection locked="0"/>
    </xf>
    <xf numFmtId="164" fontId="2" fillId="4" borderId="5" xfId="0" applyNumberFormat="1" applyFont="1" applyFill="1" applyBorder="1" applyAlignment="1" applyProtection="1">
      <alignment vertical="center"/>
      <protection locked="0"/>
    </xf>
    <xf numFmtId="3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16" xfId="0" applyNumberFormat="1" applyFont="1" applyFill="1" applyBorder="1" applyAlignment="1" applyProtection="1">
      <alignment vertical="center"/>
      <protection locked="0"/>
    </xf>
    <xf numFmtId="0" fontId="0" fillId="3" borderId="0" xfId="0" applyFill="1" applyProtection="1"/>
    <xf numFmtId="0" fontId="22" fillId="7" borderId="0" xfId="0" applyFont="1" applyFill="1" applyBorder="1" applyProtection="1"/>
    <xf numFmtId="0" fontId="0" fillId="7" borderId="0" xfId="0" applyFill="1" applyBorder="1" applyProtection="1"/>
    <xf numFmtId="0" fontId="22" fillId="7" borderId="18" xfId="0" applyFont="1" applyFill="1" applyBorder="1" applyProtection="1"/>
    <xf numFmtId="0" fontId="0" fillId="7" borderId="19" xfId="0" applyFill="1" applyBorder="1" applyProtection="1"/>
    <xf numFmtId="0" fontId="22" fillId="7" borderId="0" xfId="0" applyFont="1" applyFill="1" applyBorder="1" applyAlignment="1" applyProtection="1">
      <alignment wrapText="1"/>
    </xf>
    <xf numFmtId="0" fontId="23" fillId="7" borderId="18" xfId="0" applyFont="1" applyFill="1" applyBorder="1" applyAlignment="1" applyProtection="1">
      <alignment horizontal="center"/>
    </xf>
    <xf numFmtId="0" fontId="23" fillId="7" borderId="0" xfId="0" applyFont="1" applyFill="1" applyBorder="1" applyAlignment="1" applyProtection="1">
      <alignment horizontal="center"/>
    </xf>
    <xf numFmtId="0" fontId="22" fillId="0" borderId="14" xfId="0" applyFont="1" applyBorder="1" applyAlignment="1" applyProtection="1">
      <alignment wrapText="1"/>
    </xf>
    <xf numFmtId="0" fontId="22" fillId="7" borderId="12" xfId="0" applyFont="1" applyFill="1" applyBorder="1" applyProtection="1"/>
    <xf numFmtId="0" fontId="22" fillId="0" borderId="23" xfId="0" applyFont="1" applyBorder="1" applyAlignment="1" applyProtection="1">
      <alignment wrapText="1"/>
    </xf>
    <xf numFmtId="164" fontId="2" fillId="4" borderId="42" xfId="0" applyNumberFormat="1" applyFont="1" applyFill="1" applyBorder="1" applyAlignment="1" applyProtection="1">
      <alignment vertical="center"/>
      <protection locked="0"/>
    </xf>
    <xf numFmtId="164" fontId="2" fillId="4" borderId="44" xfId="0" applyNumberFormat="1" applyFont="1" applyFill="1" applyBorder="1" applyAlignment="1" applyProtection="1">
      <alignment vertical="center"/>
      <protection locked="0"/>
    </xf>
    <xf numFmtId="164" fontId="2" fillId="4" borderId="12" xfId="0" applyNumberFormat="1" applyFont="1" applyFill="1" applyBorder="1" applyAlignment="1" applyProtection="1">
      <alignment vertical="center"/>
      <protection locked="0"/>
    </xf>
    <xf numFmtId="164" fontId="2" fillId="4" borderId="46" xfId="0" applyNumberFormat="1" applyFont="1" applyFill="1" applyBorder="1" applyAlignment="1" applyProtection="1">
      <alignment vertical="center"/>
      <protection locked="0"/>
    </xf>
    <xf numFmtId="164" fontId="2" fillId="4" borderId="47" xfId="0" applyNumberFormat="1" applyFont="1" applyFill="1" applyBorder="1" applyAlignment="1" applyProtection="1">
      <alignment vertical="center"/>
      <protection locked="0"/>
    </xf>
    <xf numFmtId="164" fontId="2" fillId="4" borderId="32" xfId="0" applyNumberFormat="1" applyFont="1" applyFill="1" applyBorder="1" applyAlignment="1" applyProtection="1">
      <alignment vertical="center"/>
      <protection locked="0"/>
    </xf>
    <xf numFmtId="164" fontId="2" fillId="4" borderId="36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Protection="1"/>
    <xf numFmtId="0" fontId="4" fillId="0" borderId="0" xfId="0" applyFont="1" applyAlignment="1" applyProtection="1">
      <alignment wrapText="1"/>
    </xf>
    <xf numFmtId="0" fontId="3" fillId="0" borderId="0" xfId="0" applyFont="1" applyProtection="1"/>
    <xf numFmtId="0" fontId="2" fillId="4" borderId="5" xfId="0" quotePrefix="1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6" fillId="0" borderId="0" xfId="0" applyFont="1" applyAlignment="1" applyProtection="1">
      <alignment horizontal="left" vertical="center"/>
    </xf>
    <xf numFmtId="0" fontId="5" fillId="2" borderId="0" xfId="0" applyFont="1" applyFill="1" applyProtection="1"/>
    <xf numFmtId="0" fontId="7" fillId="5" borderId="2" xfId="0" applyFont="1" applyFill="1" applyBorder="1" applyAlignment="1" applyProtection="1">
      <alignment horizontal="center" wrapText="1"/>
    </xf>
    <xf numFmtId="0" fontId="2" fillId="0" borderId="41" xfId="0" applyFont="1" applyBorder="1" applyProtection="1"/>
    <xf numFmtId="0" fontId="2" fillId="0" borderId="40" xfId="0" applyFont="1" applyBorder="1" applyProtection="1"/>
    <xf numFmtId="0" fontId="4" fillId="2" borderId="0" xfId="0" applyFont="1" applyFill="1" applyProtection="1"/>
    <xf numFmtId="164" fontId="4" fillId="0" borderId="10" xfId="0" applyNumberFormat="1" applyFont="1" applyBorder="1" applyAlignment="1" applyProtection="1">
      <alignment vertical="center"/>
    </xf>
    <xf numFmtId="0" fontId="2" fillId="0" borderId="0" xfId="0" applyFont="1" applyProtection="1"/>
    <xf numFmtId="0" fontId="11" fillId="0" borderId="0" xfId="0" applyFont="1" applyProtection="1"/>
    <xf numFmtId="0" fontId="21" fillId="0" borderId="0" xfId="0" applyFont="1" applyProtection="1"/>
    <xf numFmtId="164" fontId="2" fillId="0" borderId="10" xfId="0" applyNumberFormat="1" applyFont="1" applyBorder="1" applyAlignment="1" applyProtection="1">
      <alignment vertical="center"/>
    </xf>
    <xf numFmtId="14" fontId="7" fillId="5" borderId="2" xfId="0" applyNumberFormat="1" applyFont="1" applyFill="1" applyBorder="1" applyAlignment="1" applyProtection="1">
      <alignment horizontal="center" wrapText="1"/>
    </xf>
    <xf numFmtId="164" fontId="4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0" fontId="2" fillId="0" borderId="12" xfId="0" applyFont="1" applyBorder="1" applyProtection="1"/>
    <xf numFmtId="0" fontId="2" fillId="0" borderId="43" xfId="0" applyFont="1" applyBorder="1" applyProtection="1"/>
    <xf numFmtId="3" fontId="4" fillId="0" borderId="0" xfId="0" applyNumberFormat="1" applyFont="1" applyAlignment="1" applyProtection="1">
      <alignment vertical="center"/>
    </xf>
    <xf numFmtId="164" fontId="4" fillId="0" borderId="0" xfId="0" applyNumberFormat="1" applyFont="1" applyAlignment="1" applyProtection="1">
      <alignment horizontal="right" vertical="center"/>
    </xf>
    <xf numFmtId="0" fontId="7" fillId="7" borderId="0" xfId="0" applyFont="1" applyFill="1" applyBorder="1" applyAlignment="1" applyProtection="1">
      <alignment horizontal="center" wrapText="1"/>
    </xf>
    <xf numFmtId="0" fontId="2" fillId="0" borderId="0" xfId="0" applyFont="1" applyAlignment="1" applyProtection="1">
      <alignment vertical="center"/>
    </xf>
    <xf numFmtId="0" fontId="2" fillId="0" borderId="39" xfId="0" applyFont="1" applyBorder="1" applyProtection="1"/>
    <xf numFmtId="0" fontId="2" fillId="0" borderId="2" xfId="0" applyFont="1" applyBorder="1" applyProtection="1"/>
    <xf numFmtId="164" fontId="4" fillId="4" borderId="0" xfId="0" applyNumberFormat="1" applyFont="1" applyFill="1" applyBorder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164" fontId="2" fillId="0" borderId="12" xfId="0" applyNumberFormat="1" applyFont="1" applyBorder="1" applyAlignment="1" applyProtection="1">
      <alignment vertical="center"/>
    </xf>
    <xf numFmtId="0" fontId="2" fillId="0" borderId="48" xfId="0" applyFont="1" applyBorder="1" applyProtection="1"/>
    <xf numFmtId="3" fontId="2" fillId="7" borderId="0" xfId="0" applyNumberFormat="1" applyFont="1" applyFill="1" applyBorder="1" applyAlignment="1" applyProtection="1">
      <alignment vertical="center"/>
    </xf>
    <xf numFmtId="3" fontId="2" fillId="7" borderId="0" xfId="0" applyNumberFormat="1" applyFont="1" applyFill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vertical="center"/>
    </xf>
    <xf numFmtId="164" fontId="2" fillId="4" borderId="49" xfId="0" applyNumberFormat="1" applyFont="1" applyFill="1" applyBorder="1" applyAlignment="1" applyProtection="1">
      <alignment vertical="center"/>
      <protection locked="0"/>
    </xf>
    <xf numFmtId="164" fontId="2" fillId="4" borderId="50" xfId="0" applyNumberFormat="1" applyFont="1" applyFill="1" applyBorder="1" applyAlignment="1" applyProtection="1">
      <alignment vertical="center"/>
      <protection locked="0"/>
    </xf>
    <xf numFmtId="0" fontId="4" fillId="4" borderId="45" xfId="0" applyFont="1" applyFill="1" applyBorder="1" applyAlignment="1" applyProtection="1">
      <alignment horizontal="center" wrapText="1"/>
      <protection locked="0"/>
    </xf>
    <xf numFmtId="0" fontId="6" fillId="6" borderId="0" xfId="0" applyFont="1" applyFill="1" applyBorder="1" applyAlignment="1" applyProtection="1">
      <alignment vertical="center"/>
    </xf>
    <xf numFmtId="0" fontId="12" fillId="0" borderId="0" xfId="0" applyFont="1" applyAlignment="1" applyProtection="1">
      <alignment horizontal="center" wrapText="1"/>
    </xf>
    <xf numFmtId="0" fontId="12" fillId="0" borderId="0" xfId="0" applyFont="1" applyAlignment="1" applyProtection="1">
      <alignment wrapText="1"/>
    </xf>
    <xf numFmtId="0" fontId="35" fillId="0" borderId="0" xfId="0" applyFont="1" applyAlignment="1" applyProtection="1">
      <alignment horizontal="left" vertical="top" wrapText="1"/>
    </xf>
    <xf numFmtId="0" fontId="22" fillId="7" borderId="12" xfId="0" applyFont="1" applyFill="1" applyBorder="1" applyAlignment="1" applyProtection="1"/>
    <xf numFmtId="0" fontId="5" fillId="0" borderId="0" xfId="0" applyFont="1" applyFill="1" applyProtection="1"/>
    <xf numFmtId="0" fontId="4" fillId="0" borderId="0" xfId="0" applyFont="1" applyFill="1" applyProtection="1"/>
    <xf numFmtId="0" fontId="11" fillId="0" borderId="0" xfId="0" applyFont="1" applyFill="1" applyProtection="1"/>
    <xf numFmtId="0" fontId="21" fillId="0" borderId="0" xfId="0" applyFont="1" applyFill="1" applyProtection="1"/>
    <xf numFmtId="0" fontId="2" fillId="0" borderId="0" xfId="0" applyFont="1" applyFill="1" applyAlignment="1" applyProtection="1"/>
    <xf numFmtId="0" fontId="6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vertical="center" wrapText="1"/>
    </xf>
    <xf numFmtId="10" fontId="2" fillId="0" borderId="52" xfId="1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164" fontId="2" fillId="4" borderId="53" xfId="0" applyNumberFormat="1" applyFont="1" applyFill="1" applyBorder="1" applyAlignment="1" applyProtection="1">
      <alignment vertical="center"/>
      <protection locked="0"/>
    </xf>
    <xf numFmtId="164" fontId="2" fillId="4" borderId="54" xfId="0" applyNumberFormat="1" applyFont="1" applyFill="1" applyBorder="1" applyAlignment="1" applyProtection="1">
      <alignment vertical="center"/>
      <protection locked="0"/>
    </xf>
    <xf numFmtId="164" fontId="4" fillId="0" borderId="52" xfId="0" applyNumberFormat="1" applyFont="1" applyBorder="1" applyAlignment="1" applyProtection="1">
      <alignment vertical="center"/>
    </xf>
    <xf numFmtId="164" fontId="2" fillId="0" borderId="52" xfId="0" applyNumberFormat="1" applyFont="1" applyBorder="1" applyAlignment="1" applyProtection="1">
      <alignment vertical="center"/>
    </xf>
    <xf numFmtId="164" fontId="2" fillId="4" borderId="6" xfId="0" applyNumberFormat="1" applyFon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 applyProtection="1">
      <alignment vertical="center"/>
      <protection locked="0"/>
    </xf>
    <xf numFmtId="164" fontId="2" fillId="4" borderId="55" xfId="0" applyNumberFormat="1" applyFont="1" applyFill="1" applyBorder="1" applyAlignment="1" applyProtection="1">
      <alignment vertical="center"/>
      <protection locked="0"/>
    </xf>
    <xf numFmtId="164" fontId="4" fillId="4" borderId="55" xfId="0" applyNumberFormat="1" applyFont="1" applyFill="1" applyBorder="1" applyAlignment="1" applyProtection="1">
      <alignment vertical="center"/>
      <protection locked="0"/>
    </xf>
    <xf numFmtId="0" fontId="2" fillId="0" borderId="0" xfId="0" applyFont="1" applyBorder="1" applyProtection="1"/>
    <xf numFmtId="164" fontId="4" fillId="0" borderId="0" xfId="0" applyNumberFormat="1" applyFont="1" applyBorder="1" applyAlignment="1" applyProtection="1">
      <alignment vertical="center"/>
    </xf>
    <xf numFmtId="164" fontId="2" fillId="0" borderId="0" xfId="0" applyNumberFormat="1" applyFont="1" applyBorder="1" applyAlignment="1" applyProtection="1">
      <alignment vertical="center"/>
    </xf>
    <xf numFmtId="164" fontId="2" fillId="4" borderId="56" xfId="0" applyNumberFormat="1" applyFont="1" applyFill="1" applyBorder="1" applyAlignment="1" applyProtection="1">
      <alignment vertical="center"/>
      <protection locked="0"/>
    </xf>
    <xf numFmtId="164" fontId="2" fillId="4" borderId="57" xfId="0" applyNumberFormat="1" applyFont="1" applyFill="1" applyBorder="1" applyAlignment="1" applyProtection="1">
      <alignment vertical="center"/>
      <protection locked="0"/>
    </xf>
    <xf numFmtId="3" fontId="4" fillId="0" borderId="0" xfId="0" applyNumberFormat="1" applyFont="1" applyBorder="1" applyAlignment="1" applyProtection="1">
      <alignment vertical="center"/>
    </xf>
    <xf numFmtId="164" fontId="4" fillId="0" borderId="0" xfId="0" applyNumberFormat="1" applyFont="1" applyBorder="1" applyAlignment="1" applyProtection="1">
      <alignment horizontal="right" vertical="center"/>
    </xf>
    <xf numFmtId="0" fontId="2" fillId="4" borderId="55" xfId="0" applyFont="1" applyFill="1" applyBorder="1" applyProtection="1">
      <protection locked="0"/>
    </xf>
    <xf numFmtId="0" fontId="4" fillId="4" borderId="58" xfId="0" applyFont="1" applyFill="1" applyBorder="1" applyAlignment="1" applyProtection="1">
      <alignment horizontal="center" wrapText="1"/>
      <protection locked="0"/>
    </xf>
    <xf numFmtId="0" fontId="6" fillId="0" borderId="0" xfId="0" applyFont="1" applyBorder="1" applyProtection="1"/>
    <xf numFmtId="0" fontId="17" fillId="0" borderId="0" xfId="0" applyFont="1" applyBorder="1" applyProtection="1"/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7" fillId="5" borderId="2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/>
    </xf>
    <xf numFmtId="0" fontId="14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 indent="1"/>
    </xf>
    <xf numFmtId="0" fontId="22" fillId="0" borderId="0" xfId="0" quotePrefix="1" applyFont="1" applyBorder="1" applyAlignment="1" applyProtection="1">
      <alignment horizontal="left" wrapText="1" indent="1"/>
    </xf>
    <xf numFmtId="3" fontId="6" fillId="0" borderId="0" xfId="0" applyNumberFormat="1" applyFont="1" applyBorder="1" applyAlignment="1" applyProtection="1">
      <alignment horizontal="left" indent="1"/>
    </xf>
    <xf numFmtId="3" fontId="14" fillId="0" borderId="0" xfId="0" applyNumberFormat="1" applyFont="1" applyBorder="1" applyAlignment="1" applyProtection="1">
      <alignment horizontal="left"/>
    </xf>
    <xf numFmtId="3" fontId="2" fillId="0" borderId="0" xfId="0" applyNumberFormat="1" applyFont="1" applyBorder="1" applyAlignment="1" applyProtection="1">
      <alignment horizontal="left" vertical="center" wrapText="1" indent="1"/>
    </xf>
    <xf numFmtId="3" fontId="2" fillId="0" borderId="0" xfId="0" applyNumberFormat="1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 indent="1"/>
    </xf>
    <xf numFmtId="0" fontId="14" fillId="6" borderId="0" xfId="0" applyFont="1" applyFill="1" applyBorder="1" applyAlignment="1" applyProtection="1">
      <alignment horizontal="left"/>
    </xf>
    <xf numFmtId="0" fontId="6" fillId="6" borderId="0" xfId="0" applyFont="1" applyFill="1" applyBorder="1" applyAlignment="1" applyProtection="1">
      <alignment horizontal="left"/>
    </xf>
    <xf numFmtId="0" fontId="2" fillId="6" borderId="0" xfId="0" applyFont="1" applyFill="1" applyBorder="1" applyAlignment="1" applyProtection="1">
      <alignment horizontal="left" wrapText="1" indent="1"/>
    </xf>
    <xf numFmtId="0" fontId="2" fillId="6" borderId="0" xfId="0" quotePrefix="1" applyFont="1" applyFill="1" applyBorder="1" applyAlignment="1" applyProtection="1">
      <alignment horizontal="left" wrapText="1" indent="2"/>
    </xf>
    <xf numFmtId="0" fontId="6" fillId="0" borderId="0" xfId="0" quotePrefix="1" applyFont="1" applyBorder="1" applyAlignment="1" applyProtection="1">
      <alignment horizontal="left" indent="2"/>
    </xf>
    <xf numFmtId="0" fontId="6" fillId="0" borderId="0" xfId="0" applyFont="1" applyBorder="1" applyAlignment="1" applyProtection="1">
      <alignment horizontal="left" indent="2"/>
    </xf>
    <xf numFmtId="0" fontId="32" fillId="0" borderId="0" xfId="0" applyFont="1" applyBorder="1" applyProtection="1"/>
    <xf numFmtId="0" fontId="11" fillId="7" borderId="0" xfId="0" applyFont="1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horizontal="left" wrapText="1"/>
    </xf>
    <xf numFmtId="0" fontId="32" fillId="0" borderId="0" xfId="0" applyFont="1" applyBorder="1" applyAlignment="1" applyProtection="1">
      <alignment horizontal="left" wrapText="1"/>
    </xf>
    <xf numFmtId="0" fontId="11" fillId="0" borderId="0" xfId="0" applyFont="1" applyBorder="1" applyAlignment="1" applyProtection="1">
      <alignment horizontal="left" wrapText="1" indent="1"/>
    </xf>
    <xf numFmtId="0" fontId="11" fillId="0" borderId="0" xfId="0" applyFont="1" applyBorder="1" applyAlignment="1" applyProtection="1">
      <alignment horizontal="left" wrapText="1" indent="3"/>
    </xf>
    <xf numFmtId="0" fontId="13" fillId="0" borderId="0" xfId="0" applyFont="1" applyBorder="1" applyAlignment="1" applyProtection="1">
      <alignment horizontal="left" wrapText="1" indent="2"/>
    </xf>
    <xf numFmtId="0" fontId="13" fillId="0" borderId="39" xfId="0" applyFont="1" applyBorder="1" applyAlignment="1" applyProtection="1">
      <alignment horizontal="left" wrapText="1" indent="2"/>
    </xf>
    <xf numFmtId="0" fontId="2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vertical="center" wrapText="1"/>
    </xf>
    <xf numFmtId="0" fontId="2" fillId="7" borderId="0" xfId="0" applyFont="1" applyFill="1" applyProtection="1"/>
    <xf numFmtId="165" fontId="2" fillId="4" borderId="51" xfId="1" applyNumberFormat="1" applyFont="1" applyFill="1" applyBorder="1" applyAlignment="1" applyProtection="1">
      <alignment vertical="center"/>
    </xf>
    <xf numFmtId="164" fontId="4" fillId="4" borderId="38" xfId="0" applyNumberFormat="1" applyFont="1" applyFill="1" applyBorder="1" applyAlignment="1" applyProtection="1">
      <alignment vertical="center"/>
      <protection locked="0"/>
    </xf>
    <xf numFmtId="164" fontId="2" fillId="4" borderId="37" xfId="0" applyNumberFormat="1" applyFont="1" applyFill="1" applyBorder="1" applyAlignment="1" applyProtection="1">
      <alignment vertical="center"/>
      <protection locked="0"/>
    </xf>
    <xf numFmtId="164" fontId="2" fillId="4" borderId="52" xfId="0" applyNumberFormat="1" applyFont="1" applyFill="1" applyBorder="1" applyAlignment="1" applyProtection="1">
      <alignment vertical="center"/>
      <protection locked="0"/>
    </xf>
    <xf numFmtId="164" fontId="2" fillId="4" borderId="59" xfId="0" applyNumberFormat="1" applyFont="1" applyFill="1" applyBorder="1" applyAlignment="1" applyProtection="1">
      <alignment vertical="center"/>
      <protection locked="0"/>
    </xf>
    <xf numFmtId="0" fontId="2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2" fillId="7" borderId="3" xfId="0" applyFont="1" applyFill="1" applyBorder="1" applyProtection="1"/>
    <xf numFmtId="0" fontId="2" fillId="0" borderId="39" xfId="0" applyFont="1" applyBorder="1" applyAlignment="1" applyProtection="1">
      <alignment vertical="center"/>
    </xf>
    <xf numFmtId="0" fontId="0" fillId="3" borderId="0" xfId="0" applyFill="1" applyBorder="1" applyProtection="1"/>
    <xf numFmtId="0" fontId="22" fillId="7" borderId="55" xfId="0" applyFont="1" applyFill="1" applyBorder="1" applyProtection="1"/>
    <xf numFmtId="0" fontId="27" fillId="7" borderId="55" xfId="0" applyFont="1" applyFill="1" applyBorder="1" applyProtection="1"/>
    <xf numFmtId="0" fontId="28" fillId="7" borderId="55" xfId="0" applyFont="1" applyFill="1" applyBorder="1" applyProtection="1"/>
    <xf numFmtId="0" fontId="23" fillId="7" borderId="55" xfId="0" applyFont="1" applyFill="1" applyBorder="1" applyAlignment="1" applyProtection="1">
      <alignment horizontal="center"/>
    </xf>
    <xf numFmtId="0" fontId="22" fillId="7" borderId="55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43" xfId="0" applyFont="1" applyBorder="1"/>
    <xf numFmtId="0" fontId="2" fillId="0" borderId="45" xfId="0" applyFont="1" applyBorder="1"/>
    <xf numFmtId="0" fontId="2" fillId="0" borderId="12" xfId="0" applyFont="1" applyBorder="1"/>
    <xf numFmtId="0" fontId="5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6" fillId="0" borderId="0" xfId="0" applyFont="1" applyProtection="1"/>
    <xf numFmtId="0" fontId="2" fillId="4" borderId="5" xfId="0" applyFont="1" applyFill="1" applyBorder="1" applyAlignment="1" applyProtection="1">
      <alignment horizontal="right" vertical="center"/>
    </xf>
    <xf numFmtId="0" fontId="2" fillId="2" borderId="62" xfId="0" applyFont="1" applyFill="1" applyBorder="1" applyProtection="1"/>
    <xf numFmtId="0" fontId="22" fillId="7" borderId="55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2" borderId="0" xfId="0" applyFont="1" applyFill="1" applyBorder="1" applyProtection="1"/>
    <xf numFmtId="0" fontId="12" fillId="0" borderId="63" xfId="0" applyFont="1" applyBorder="1" applyAlignment="1" applyProtection="1">
      <alignment wrapText="1"/>
    </xf>
    <xf numFmtId="0" fontId="12" fillId="0" borderId="64" xfId="0" applyFont="1" applyBorder="1" applyAlignment="1" applyProtection="1">
      <alignment wrapText="1"/>
    </xf>
    <xf numFmtId="0" fontId="12" fillId="0" borderId="66" xfId="0" applyFont="1" applyBorder="1" applyAlignment="1" applyProtection="1">
      <alignment wrapText="1"/>
    </xf>
    <xf numFmtId="0" fontId="12" fillId="0" borderId="0" xfId="0" applyFont="1" applyBorder="1" applyAlignment="1" applyProtection="1">
      <alignment wrapText="1"/>
    </xf>
    <xf numFmtId="0" fontId="12" fillId="0" borderId="67" xfId="0" applyFont="1" applyBorder="1" applyAlignment="1" applyProtection="1">
      <alignment wrapText="1"/>
    </xf>
    <xf numFmtId="0" fontId="4" fillId="0" borderId="66" xfId="0" applyFont="1" applyBorder="1" applyAlignment="1" applyProtection="1">
      <alignment wrapText="1"/>
    </xf>
    <xf numFmtId="0" fontId="3" fillId="0" borderId="0" xfId="0" applyFont="1" applyBorder="1" applyProtection="1"/>
    <xf numFmtId="0" fontId="3" fillId="0" borderId="67" xfId="0" applyFont="1" applyBorder="1" applyProtection="1"/>
    <xf numFmtId="0" fontId="17" fillId="0" borderId="66" xfId="0" applyFont="1" applyBorder="1" applyProtection="1"/>
    <xf numFmtId="0" fontId="6" fillId="0" borderId="66" xfId="0" applyFont="1" applyBorder="1" applyAlignment="1" applyProtection="1">
      <alignment vertical="center"/>
    </xf>
    <xf numFmtId="0" fontId="6" fillId="0" borderId="66" xfId="0" applyFont="1" applyBorder="1" applyAlignment="1" applyProtection="1">
      <alignment horizontal="left" vertical="center"/>
    </xf>
    <xf numFmtId="0" fontId="6" fillId="0" borderId="66" xfId="0" applyFont="1" applyBorder="1" applyAlignment="1">
      <alignment horizontal="left" vertical="center"/>
    </xf>
    <xf numFmtId="0" fontId="6" fillId="0" borderId="67" xfId="0" applyFont="1" applyBorder="1" applyAlignment="1" applyProtection="1">
      <alignment horizontal="left" vertical="center"/>
    </xf>
    <xf numFmtId="0" fontId="4" fillId="0" borderId="67" xfId="0" applyFont="1" applyBorder="1" applyAlignment="1" applyProtection="1">
      <alignment vertical="center" wrapText="1"/>
    </xf>
    <xf numFmtId="0" fontId="6" fillId="0" borderId="66" xfId="0" applyFont="1" applyBorder="1" applyAlignment="1" applyProtection="1">
      <alignment horizontal="left" vertical="center" indent="1"/>
    </xf>
    <xf numFmtId="165" fontId="2" fillId="4" borderId="71" xfId="1" applyNumberFormat="1" applyFont="1" applyFill="1" applyBorder="1" applyAlignment="1" applyProtection="1">
      <alignment vertical="center"/>
      <protection locked="0"/>
    </xf>
    <xf numFmtId="10" fontId="2" fillId="0" borderId="72" xfId="1" applyNumberFormat="1" applyFont="1" applyBorder="1" applyAlignment="1" applyProtection="1">
      <alignment vertical="center"/>
    </xf>
    <xf numFmtId="0" fontId="2" fillId="0" borderId="67" xfId="0" applyFont="1" applyBorder="1" applyAlignment="1" applyProtection="1">
      <alignment horizontal="left" vertical="center"/>
    </xf>
    <xf numFmtId="0" fontId="2" fillId="0" borderId="66" xfId="0" applyFont="1" applyBorder="1" applyAlignment="1" applyProtection="1">
      <alignment horizontal="left" vertical="center"/>
    </xf>
    <xf numFmtId="0" fontId="2" fillId="0" borderId="66" xfId="0" applyFont="1" applyBorder="1" applyAlignment="1" applyProtection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6" fillId="0" borderId="66" xfId="0" applyFont="1" applyBorder="1" applyAlignment="1">
      <alignment horizontal="left" vertical="center" wrapText="1"/>
    </xf>
    <xf numFmtId="0" fontId="5" fillId="0" borderId="66" xfId="0" applyFont="1" applyBorder="1" applyAlignment="1" applyProtection="1">
      <alignment horizontal="left" vertical="center"/>
    </xf>
    <xf numFmtId="0" fontId="2" fillId="0" borderId="66" xfId="0" applyFont="1" applyBorder="1" applyProtection="1"/>
    <xf numFmtId="0" fontId="7" fillId="5" borderId="74" xfId="0" applyFont="1" applyFill="1" applyBorder="1" applyAlignment="1" applyProtection="1">
      <alignment vertical="center"/>
    </xf>
    <xf numFmtId="0" fontId="7" fillId="5" borderId="75" xfId="0" applyFont="1" applyFill="1" applyBorder="1" applyAlignment="1" applyProtection="1">
      <alignment horizontal="center" wrapText="1"/>
    </xf>
    <xf numFmtId="0" fontId="6" fillId="0" borderId="66" xfId="0" applyFont="1" applyBorder="1" applyAlignment="1" applyProtection="1">
      <alignment horizontal="left"/>
    </xf>
    <xf numFmtId="164" fontId="2" fillId="4" borderId="76" xfId="0" applyNumberFormat="1" applyFont="1" applyFill="1" applyBorder="1" applyAlignment="1" applyProtection="1">
      <alignment vertical="center"/>
      <protection locked="0"/>
    </xf>
    <xf numFmtId="164" fontId="2" fillId="4" borderId="77" xfId="0" applyNumberFormat="1" applyFont="1" applyFill="1" applyBorder="1" applyAlignment="1" applyProtection="1">
      <alignment vertical="center"/>
      <protection locked="0"/>
    </xf>
    <xf numFmtId="0" fontId="14" fillId="0" borderId="66" xfId="0" applyFont="1" applyBorder="1" applyAlignment="1" applyProtection="1">
      <alignment horizontal="left"/>
    </xf>
    <xf numFmtId="164" fontId="4" fillId="0" borderId="72" xfId="0" applyNumberFormat="1" applyFont="1" applyBorder="1" applyAlignment="1" applyProtection="1">
      <alignment vertical="center"/>
    </xf>
    <xf numFmtId="164" fontId="2" fillId="4" borderId="79" xfId="0" applyNumberFormat="1" applyFont="1" applyFill="1" applyBorder="1" applyAlignment="1" applyProtection="1">
      <alignment vertical="center"/>
      <protection locked="0"/>
    </xf>
    <xf numFmtId="164" fontId="2" fillId="4" borderId="73" xfId="0" applyNumberFormat="1" applyFont="1" applyFill="1" applyBorder="1" applyAlignment="1" applyProtection="1">
      <alignment vertical="center"/>
      <protection locked="0"/>
    </xf>
    <xf numFmtId="164" fontId="2" fillId="4" borderId="67" xfId="0" applyNumberFormat="1" applyFont="1" applyFill="1" applyBorder="1" applyAlignment="1" applyProtection="1">
      <alignment vertical="center"/>
      <protection locked="0"/>
    </xf>
    <xf numFmtId="164" fontId="2" fillId="0" borderId="72" xfId="0" applyNumberFormat="1" applyFont="1" applyBorder="1" applyAlignment="1" applyProtection="1">
      <alignment vertical="center"/>
    </xf>
    <xf numFmtId="0" fontId="6" fillId="0" borderId="66" xfId="0" applyFont="1" applyBorder="1" applyAlignment="1" applyProtection="1">
      <alignment horizontal="left" indent="1"/>
    </xf>
    <xf numFmtId="164" fontId="2" fillId="4" borderId="68" xfId="0" applyNumberFormat="1" applyFont="1" applyFill="1" applyBorder="1" applyAlignment="1" applyProtection="1">
      <alignment vertical="center"/>
      <protection locked="0"/>
    </xf>
    <xf numFmtId="164" fontId="2" fillId="4" borderId="70" xfId="0" applyNumberFormat="1" applyFont="1" applyFill="1" applyBorder="1" applyAlignment="1" applyProtection="1">
      <alignment vertical="center"/>
      <protection locked="0"/>
    </xf>
    <xf numFmtId="164" fontId="2" fillId="4" borderId="80" xfId="0" applyNumberFormat="1" applyFont="1" applyFill="1" applyBorder="1" applyAlignment="1" applyProtection="1">
      <alignment vertical="center"/>
      <protection locked="0"/>
    </xf>
    <xf numFmtId="0" fontId="22" fillId="0" borderId="66" xfId="0" quotePrefix="1" applyFont="1" applyBorder="1" applyAlignment="1" applyProtection="1">
      <alignment horizontal="left" wrapText="1" indent="1"/>
    </xf>
    <xf numFmtId="0" fontId="2" fillId="0" borderId="67" xfId="0" applyFont="1" applyBorder="1" applyProtection="1"/>
    <xf numFmtId="3" fontId="6" fillId="0" borderId="66" xfId="0" applyNumberFormat="1" applyFont="1" applyBorder="1" applyAlignment="1" applyProtection="1">
      <alignment horizontal="left" indent="1"/>
    </xf>
    <xf numFmtId="164" fontId="2" fillId="4" borderId="69" xfId="0" applyNumberFormat="1" applyFont="1" applyFill="1" applyBorder="1" applyAlignment="1" applyProtection="1">
      <alignment vertical="center"/>
      <protection locked="0"/>
    </xf>
    <xf numFmtId="3" fontId="14" fillId="0" borderId="66" xfId="0" applyNumberFormat="1" applyFont="1" applyBorder="1" applyAlignment="1" applyProtection="1">
      <alignment horizontal="left"/>
    </xf>
    <xf numFmtId="164" fontId="4" fillId="0" borderId="67" xfId="0" applyNumberFormat="1" applyFont="1" applyBorder="1" applyAlignment="1" applyProtection="1">
      <alignment vertical="center"/>
    </xf>
    <xf numFmtId="164" fontId="2" fillId="0" borderId="67" xfId="0" applyNumberFormat="1" applyFont="1" applyBorder="1" applyAlignment="1" applyProtection="1">
      <alignment vertical="center"/>
    </xf>
    <xf numFmtId="3" fontId="2" fillId="0" borderId="66" xfId="0" applyNumberFormat="1" applyFont="1" applyBorder="1" applyAlignment="1" applyProtection="1">
      <alignment horizontal="left" vertical="center" wrapText="1" indent="1"/>
    </xf>
    <xf numFmtId="3" fontId="2" fillId="0" borderId="66" xfId="0" applyNumberFormat="1" applyFont="1" applyBorder="1" applyAlignment="1" applyProtection="1">
      <alignment horizontal="left" vertical="center" indent="1"/>
    </xf>
    <xf numFmtId="0" fontId="2" fillId="0" borderId="66" xfId="0" applyFont="1" applyBorder="1" applyAlignment="1" applyProtection="1">
      <alignment horizontal="left" vertical="center" indent="1"/>
    </xf>
    <xf numFmtId="164" fontId="2" fillId="4" borderId="81" xfId="0" applyNumberFormat="1" applyFont="1" applyFill="1" applyBorder="1" applyAlignment="1" applyProtection="1">
      <alignment vertical="center"/>
      <protection locked="0"/>
    </xf>
    <xf numFmtId="0" fontId="14" fillId="6" borderId="66" xfId="0" applyFont="1" applyFill="1" applyBorder="1" applyAlignment="1" applyProtection="1">
      <alignment horizontal="left"/>
    </xf>
    <xf numFmtId="0" fontId="6" fillId="6" borderId="66" xfId="0" applyFont="1" applyFill="1" applyBorder="1" applyAlignment="1" applyProtection="1">
      <alignment horizontal="left"/>
    </xf>
    <xf numFmtId="0" fontId="2" fillId="6" borderId="66" xfId="0" applyFont="1" applyFill="1" applyBorder="1" applyAlignment="1" applyProtection="1">
      <alignment horizontal="left" wrapText="1" indent="1"/>
    </xf>
    <xf numFmtId="0" fontId="2" fillId="6" borderId="66" xfId="0" quotePrefix="1" applyFont="1" applyFill="1" applyBorder="1" applyAlignment="1" applyProtection="1">
      <alignment horizontal="left" wrapText="1" indent="2"/>
    </xf>
    <xf numFmtId="0" fontId="2" fillId="6" borderId="66" xfId="0" applyFont="1" applyFill="1" applyBorder="1" applyAlignment="1">
      <alignment horizontal="left" wrapText="1" indent="1"/>
    </xf>
    <xf numFmtId="164" fontId="2" fillId="4" borderId="82" xfId="0" applyNumberFormat="1" applyFont="1" applyFill="1" applyBorder="1" applyAlignment="1" applyProtection="1">
      <alignment vertical="center"/>
      <protection locked="0"/>
    </xf>
    <xf numFmtId="0" fontId="6" fillId="0" borderId="66" xfId="0" quotePrefix="1" applyFont="1" applyBorder="1" applyAlignment="1" applyProtection="1">
      <alignment horizontal="left" indent="2"/>
    </xf>
    <xf numFmtId="3" fontId="4" fillId="0" borderId="67" xfId="0" applyNumberFormat="1" applyFont="1" applyBorder="1" applyAlignment="1" applyProtection="1">
      <alignment vertical="center"/>
    </xf>
    <xf numFmtId="164" fontId="4" fillId="0" borderId="67" xfId="0" applyNumberFormat="1" applyFont="1" applyBorder="1" applyAlignment="1" applyProtection="1">
      <alignment horizontal="right" vertical="center"/>
    </xf>
    <xf numFmtId="0" fontId="32" fillId="0" borderId="66" xfId="0" applyFont="1" applyBorder="1"/>
    <xf numFmtId="0" fontId="2" fillId="4" borderId="0" xfId="0" applyFont="1" applyFill="1" applyBorder="1" applyProtection="1">
      <protection locked="0"/>
    </xf>
    <xf numFmtId="0" fontId="2" fillId="4" borderId="80" xfId="0" applyFont="1" applyFill="1" applyBorder="1" applyProtection="1">
      <protection locked="0"/>
    </xf>
    <xf numFmtId="0" fontId="6" fillId="0" borderId="66" xfId="0" applyFont="1" applyBorder="1" applyAlignment="1" applyProtection="1">
      <alignment horizontal="left" wrapText="1"/>
    </xf>
    <xf numFmtId="0" fontId="6" fillId="0" borderId="66" xfId="0" quotePrefix="1" applyFont="1" applyBorder="1" applyAlignment="1" applyProtection="1">
      <alignment horizontal="left" wrapText="1"/>
    </xf>
    <xf numFmtId="0" fontId="32" fillId="0" borderId="66" xfId="0" applyFont="1" applyBorder="1" applyAlignment="1" applyProtection="1">
      <alignment horizontal="left" wrapText="1"/>
    </xf>
    <xf numFmtId="0" fontId="11" fillId="7" borderId="66" xfId="0" applyFont="1" applyFill="1" applyBorder="1" applyAlignment="1" applyProtection="1">
      <alignment vertical="center"/>
    </xf>
    <xf numFmtId="0" fontId="11" fillId="7" borderId="66" xfId="0" quotePrefix="1" applyFont="1" applyFill="1" applyBorder="1" applyAlignment="1" applyProtection="1">
      <alignment vertical="center"/>
    </xf>
    <xf numFmtId="0" fontId="6" fillId="0" borderId="66" xfId="0" applyFont="1" applyBorder="1"/>
    <xf numFmtId="0" fontId="7" fillId="7" borderId="67" xfId="0" applyFont="1" applyFill="1" applyBorder="1" applyAlignment="1" applyProtection="1">
      <alignment horizontal="center" wrapText="1"/>
    </xf>
    <xf numFmtId="0" fontId="38" fillId="0" borderId="66" xfId="0" applyFont="1" applyBorder="1" applyAlignment="1">
      <alignment vertical="center" wrapText="1"/>
    </xf>
    <xf numFmtId="0" fontId="2" fillId="0" borderId="67" xfId="0" applyFont="1" applyBorder="1" applyAlignment="1" applyProtection="1">
      <alignment vertical="center"/>
    </xf>
    <xf numFmtId="0" fontId="11" fillId="0" borderId="66" xfId="0" applyFont="1" applyBorder="1" applyAlignment="1">
      <alignment horizontal="left" wrapText="1" indent="1"/>
    </xf>
    <xf numFmtId="164" fontId="2" fillId="4" borderId="83" xfId="0" applyNumberFormat="1" applyFont="1" applyFill="1" applyBorder="1" applyAlignment="1" applyProtection="1">
      <alignment vertical="center"/>
      <protection locked="0"/>
    </xf>
    <xf numFmtId="0" fontId="11" fillId="0" borderId="66" xfId="0" applyFont="1" applyBorder="1" applyAlignment="1">
      <alignment horizontal="left" wrapText="1" indent="3"/>
    </xf>
    <xf numFmtId="0" fontId="2" fillId="0" borderId="0" xfId="0" applyFont="1" applyBorder="1"/>
    <xf numFmtId="0" fontId="13" fillId="0" borderId="84" xfId="0" applyFont="1" applyBorder="1" applyAlignment="1">
      <alignment horizontal="left" wrapText="1" indent="2"/>
    </xf>
    <xf numFmtId="0" fontId="2" fillId="7" borderId="85" xfId="0" applyFont="1" applyFill="1" applyBorder="1" applyProtection="1"/>
    <xf numFmtId="0" fontId="8" fillId="0" borderId="66" xfId="0" applyFont="1" applyBorder="1" applyAlignment="1" applyProtection="1">
      <alignment horizontal="left" wrapText="1" indent="2"/>
    </xf>
    <xf numFmtId="0" fontId="2" fillId="0" borderId="66" xfId="0" applyFont="1" applyBorder="1" applyAlignment="1" applyProtection="1"/>
    <xf numFmtId="0" fontId="6" fillId="6" borderId="67" xfId="0" applyFont="1" applyFill="1" applyBorder="1" applyAlignment="1" applyProtection="1">
      <alignment vertical="center"/>
    </xf>
    <xf numFmtId="0" fontId="4" fillId="0" borderId="66" xfId="0" applyFont="1" applyBorder="1" applyAlignment="1" applyProtection="1">
      <alignment horizontal="left" vertical="center"/>
    </xf>
    <xf numFmtId="0" fontId="4" fillId="0" borderId="66" xfId="0" applyFont="1" applyBorder="1" applyAlignment="1" applyProtection="1">
      <alignment horizontal="left" vertical="center" wrapText="1"/>
    </xf>
    <xf numFmtId="0" fontId="2" fillId="0" borderId="66" xfId="0" applyFont="1" applyBorder="1" applyAlignment="1" applyProtection="1">
      <alignment vertical="center"/>
    </xf>
    <xf numFmtId="3" fontId="2" fillId="7" borderId="67" xfId="0" applyNumberFormat="1" applyFont="1" applyFill="1" applyBorder="1" applyAlignment="1" applyProtection="1">
      <alignment horizontal="center" vertical="center"/>
    </xf>
    <xf numFmtId="0" fontId="2" fillId="0" borderId="66" xfId="0" applyFont="1" applyBorder="1" applyAlignment="1" applyProtection="1">
      <alignment horizontal="left" vertical="top" wrapText="1"/>
    </xf>
    <xf numFmtId="0" fontId="6" fillId="0" borderId="67" xfId="0" applyFont="1" applyBorder="1" applyProtection="1"/>
    <xf numFmtId="0" fontId="2" fillId="0" borderId="66" xfId="0" applyFont="1" applyBorder="1" applyAlignment="1" applyProtection="1">
      <alignment wrapText="1"/>
    </xf>
    <xf numFmtId="0" fontId="2" fillId="0" borderId="66" xfId="0" applyFont="1" applyBorder="1" applyAlignment="1" applyProtection="1">
      <alignment vertical="center" wrapText="1"/>
    </xf>
    <xf numFmtId="0" fontId="2" fillId="0" borderId="88" xfId="0" applyFont="1" applyBorder="1" applyProtection="1"/>
    <xf numFmtId="0" fontId="2" fillId="0" borderId="89" xfId="0" applyFont="1" applyBorder="1" applyProtection="1"/>
    <xf numFmtId="0" fontId="2" fillId="0" borderId="90" xfId="0" applyFont="1" applyBorder="1" applyProtection="1"/>
    <xf numFmtId="0" fontId="7" fillId="5" borderId="2" xfId="0" applyFont="1" applyFill="1" applyBorder="1" applyAlignment="1" applyProtection="1">
      <alignment horizontal="center" vertical="center" wrapText="1"/>
    </xf>
    <xf numFmtId="0" fontId="7" fillId="5" borderId="75" xfId="0" applyFont="1" applyFill="1" applyBorder="1" applyAlignment="1" applyProtection="1">
      <alignment horizontal="center" vertical="center" wrapText="1"/>
    </xf>
    <xf numFmtId="0" fontId="0" fillId="7" borderId="63" xfId="0" applyFill="1" applyBorder="1" applyProtection="1"/>
    <xf numFmtId="0" fontId="27" fillId="7" borderId="91" xfId="0" applyFont="1" applyFill="1" applyBorder="1" applyProtection="1"/>
    <xf numFmtId="0" fontId="22" fillId="7" borderId="64" xfId="0" applyFont="1" applyFill="1" applyBorder="1" applyProtection="1"/>
    <xf numFmtId="0" fontId="22" fillId="7" borderId="92" xfId="0" applyFont="1" applyFill="1" applyBorder="1" applyProtection="1"/>
    <xf numFmtId="0" fontId="0" fillId="7" borderId="93" xfId="0" applyFill="1" applyBorder="1" applyProtection="1"/>
    <xf numFmtId="0" fontId="22" fillId="7" borderId="91" xfId="0" applyFont="1" applyFill="1" applyBorder="1" applyProtection="1"/>
    <xf numFmtId="0" fontId="0" fillId="7" borderId="66" xfId="0" applyFill="1" applyBorder="1" applyProtection="1"/>
    <xf numFmtId="0" fontId="22" fillId="7" borderId="67" xfId="0" applyFont="1" applyFill="1" applyBorder="1" applyProtection="1"/>
    <xf numFmtId="0" fontId="22" fillId="7" borderId="67" xfId="0" applyFont="1" applyFill="1" applyBorder="1" applyAlignment="1" applyProtection="1">
      <alignment horizontal="center"/>
    </xf>
    <xf numFmtId="0" fontId="0" fillId="7" borderId="94" xfId="0" applyFill="1" applyBorder="1" applyProtection="1"/>
    <xf numFmtId="0" fontId="23" fillId="7" borderId="67" xfId="0" applyFont="1" applyFill="1" applyBorder="1" applyAlignment="1" applyProtection="1">
      <alignment horizontal="center"/>
    </xf>
    <xf numFmtId="0" fontId="22" fillId="7" borderId="67" xfId="0" applyFont="1" applyFill="1" applyBorder="1" applyAlignment="1" applyProtection="1">
      <alignment horizontal="left" vertical="top"/>
    </xf>
    <xf numFmtId="0" fontId="22" fillId="7" borderId="95" xfId="0" applyFont="1" applyFill="1" applyBorder="1" applyAlignment="1" applyProtection="1">
      <alignment horizontal="center" vertical="center" wrapText="1"/>
    </xf>
    <xf numFmtId="0" fontId="22" fillId="7" borderId="95" xfId="0" applyFont="1" applyFill="1" applyBorder="1" applyProtection="1"/>
    <xf numFmtId="0" fontId="23" fillId="7" borderId="67" xfId="0" applyFont="1" applyFill="1" applyBorder="1" applyAlignment="1" applyProtection="1">
      <alignment horizontal="left"/>
    </xf>
    <xf numFmtId="0" fontId="22" fillId="7" borderId="67" xfId="0" applyFont="1" applyFill="1" applyBorder="1" applyAlignment="1" applyProtection="1">
      <alignment horizontal="left"/>
    </xf>
    <xf numFmtId="0" fontId="0" fillId="7" borderId="88" xfId="0" applyFill="1" applyBorder="1" applyProtection="1"/>
    <xf numFmtId="0" fontId="22" fillId="7" borderId="97" xfId="0" applyFont="1" applyFill="1" applyBorder="1" applyProtection="1"/>
    <xf numFmtId="0" fontId="22" fillId="7" borderId="98" xfId="0" applyFont="1" applyFill="1" applyBorder="1" applyProtection="1"/>
    <xf numFmtId="0" fontId="0" fillId="7" borderId="98" xfId="0" applyFill="1" applyBorder="1" applyProtection="1"/>
    <xf numFmtId="0" fontId="22" fillId="7" borderId="89" xfId="0" applyFont="1" applyFill="1" applyBorder="1" applyProtection="1"/>
    <xf numFmtId="0" fontId="22" fillId="7" borderId="90" xfId="0" applyFont="1" applyFill="1" applyBorder="1" applyProtection="1"/>
    <xf numFmtId="0" fontId="22" fillId="7" borderId="99" xfId="0" applyFont="1" applyFill="1" applyBorder="1" applyProtection="1"/>
    <xf numFmtId="0" fontId="28" fillId="7" borderId="55" xfId="0" applyFont="1" applyFill="1" applyBorder="1" applyAlignment="1" applyProtection="1"/>
    <xf numFmtId="0" fontId="2" fillId="0" borderId="84" xfId="0" applyFont="1" applyBorder="1" applyAlignment="1" applyProtection="1">
      <alignment vertical="center"/>
    </xf>
    <xf numFmtId="0" fontId="2" fillId="0" borderId="100" xfId="0" applyFont="1" applyBorder="1" applyProtection="1"/>
    <xf numFmtId="3" fontId="4" fillId="0" borderId="0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</xf>
    <xf numFmtId="3" fontId="4" fillId="0" borderId="70" xfId="0" applyNumberFormat="1" applyFont="1" applyFill="1" applyBorder="1" applyAlignment="1" applyProtection="1">
      <alignment horizontal="center" vertical="center" wrapText="1"/>
    </xf>
    <xf numFmtId="0" fontId="22" fillId="7" borderId="101" xfId="0" applyFont="1" applyFill="1" applyBorder="1" applyProtection="1"/>
    <xf numFmtId="0" fontId="6" fillId="0" borderId="66" xfId="0" applyFont="1" applyBorder="1" applyAlignment="1" applyProtection="1">
      <alignment horizontal="left" indent="5"/>
    </xf>
    <xf numFmtId="164" fontId="2" fillId="4" borderId="50" xfId="0" applyNumberFormat="1" applyFont="1" applyFill="1" applyBorder="1" applyAlignment="1" applyProtection="1">
      <alignment horizontal="center" vertical="center"/>
      <protection locked="0"/>
    </xf>
    <xf numFmtId="164" fontId="2" fillId="4" borderId="69" xfId="0" applyNumberFormat="1" applyFont="1" applyFill="1" applyBorder="1" applyAlignment="1" applyProtection="1">
      <alignment horizontal="center" vertical="center"/>
      <protection locked="0"/>
    </xf>
    <xf numFmtId="164" fontId="11" fillId="4" borderId="38" xfId="0" applyNumberFormat="1" applyFont="1" applyFill="1" applyBorder="1" applyAlignment="1" applyProtection="1">
      <alignment horizontal="right" wrapText="1"/>
      <protection locked="0"/>
    </xf>
    <xf numFmtId="164" fontId="11" fillId="4" borderId="0" xfId="0" applyNumberFormat="1" applyFont="1" applyFill="1" applyBorder="1" applyAlignment="1" applyProtection="1">
      <alignment horizontal="right" wrapText="1"/>
      <protection locked="0"/>
    </xf>
    <xf numFmtId="164" fontId="11" fillId="4" borderId="73" xfId="0" applyNumberFormat="1" applyFont="1" applyFill="1" applyBorder="1" applyAlignment="1" applyProtection="1">
      <alignment horizontal="right" wrapText="1"/>
      <protection locked="0"/>
    </xf>
    <xf numFmtId="164" fontId="11" fillId="4" borderId="67" xfId="0" applyNumberFormat="1" applyFont="1" applyFill="1" applyBorder="1" applyAlignment="1" applyProtection="1">
      <alignment horizontal="right" wrapText="1"/>
      <protection locked="0"/>
    </xf>
    <xf numFmtId="3" fontId="2" fillId="6" borderId="0" xfId="0" applyNumberFormat="1" applyFont="1" applyFill="1" applyBorder="1" applyAlignment="1" applyProtection="1">
      <alignment horizontal="center" vertical="center"/>
    </xf>
    <xf numFmtId="14" fontId="7" fillId="5" borderId="2" xfId="0" applyNumberFormat="1" applyFont="1" applyFill="1" applyBorder="1" applyAlignment="1" applyProtection="1">
      <alignment horizontal="center" vertical="center" wrapText="1"/>
    </xf>
    <xf numFmtId="14" fontId="7" fillId="5" borderId="75" xfId="0" applyNumberFormat="1" applyFont="1" applyFill="1" applyBorder="1" applyAlignment="1" applyProtection="1">
      <alignment horizontal="center" vertical="center" wrapText="1"/>
    </xf>
    <xf numFmtId="164" fontId="2" fillId="4" borderId="5" xfId="0" applyNumberFormat="1" applyFont="1" applyFill="1" applyBorder="1" applyAlignment="1" applyProtection="1">
      <alignment horizontal="right" vertical="center"/>
      <protection locked="0"/>
    </xf>
    <xf numFmtId="164" fontId="2" fillId="4" borderId="102" xfId="0" applyNumberFormat="1" applyFont="1" applyFill="1" applyBorder="1" applyAlignment="1" applyProtection="1">
      <alignment vertical="center"/>
      <protection locked="0"/>
    </xf>
    <xf numFmtId="164" fontId="2" fillId="4" borderId="103" xfId="0" applyNumberFormat="1" applyFont="1" applyFill="1" applyBorder="1" applyAlignment="1" applyProtection="1">
      <alignment vertical="center"/>
      <protection locked="0"/>
    </xf>
    <xf numFmtId="164" fontId="2" fillId="4" borderId="81" xfId="0" applyNumberFormat="1" applyFont="1" applyFill="1" applyBorder="1" applyAlignment="1" applyProtection="1">
      <alignment horizontal="right" vertical="center"/>
      <protection locked="0"/>
    </xf>
    <xf numFmtId="3" fontId="2" fillId="6" borderId="0" xfId="0" applyNumberFormat="1" applyFont="1" applyFill="1" applyBorder="1" applyAlignment="1" applyProtection="1">
      <alignment horizontal="center"/>
    </xf>
    <xf numFmtId="3" fontId="2" fillId="4" borderId="87" xfId="0" applyNumberFormat="1" applyFont="1" applyFill="1" applyBorder="1" applyAlignment="1" applyProtection="1">
      <alignment vertical="center" wrapText="1"/>
      <protection locked="0"/>
    </xf>
    <xf numFmtId="0" fontId="22" fillId="9" borderId="14" xfId="0" applyFont="1" applyFill="1" applyBorder="1" applyAlignment="1" applyProtection="1">
      <alignment horizontal="center" vertical="center" wrapText="1"/>
    </xf>
    <xf numFmtId="0" fontId="22" fillId="9" borderId="23" xfId="0" applyFont="1" applyFill="1" applyBorder="1" applyAlignment="1" applyProtection="1">
      <alignment horizontal="center" vertical="center" wrapText="1"/>
    </xf>
    <xf numFmtId="0" fontId="22" fillId="9" borderId="15" xfId="0" applyFont="1" applyFill="1" applyBorder="1" applyAlignment="1" applyProtection="1">
      <alignment horizontal="center" vertical="center" wrapText="1"/>
    </xf>
    <xf numFmtId="0" fontId="22" fillId="7" borderId="0" xfId="0" applyFont="1" applyFill="1" applyBorder="1" applyAlignment="1" applyProtection="1">
      <alignment horizontal="center"/>
    </xf>
    <xf numFmtId="0" fontId="22" fillId="7" borderId="0" xfId="0" applyFont="1" applyFill="1" applyBorder="1" applyAlignment="1" applyProtection="1">
      <alignment horizontal="left" vertical="top"/>
    </xf>
    <xf numFmtId="0" fontId="22" fillId="7" borderId="101" xfId="0" applyFont="1" applyFill="1" applyBorder="1" applyAlignment="1" applyProtection="1">
      <alignment horizontal="center" vertical="center" wrapText="1"/>
    </xf>
    <xf numFmtId="0" fontId="0" fillId="7" borderId="105" xfId="0" applyFill="1" applyBorder="1" applyProtection="1"/>
    <xf numFmtId="0" fontId="0" fillId="7" borderId="104" xfId="0" applyFill="1" applyBorder="1" applyProtection="1"/>
    <xf numFmtId="0" fontId="0" fillId="7" borderId="106" xfId="0" applyFill="1" applyBorder="1" applyProtection="1"/>
    <xf numFmtId="3" fontId="2" fillId="4" borderId="68" xfId="0" applyNumberFormat="1" applyFont="1" applyFill="1" applyBorder="1" applyAlignment="1" applyProtection="1">
      <alignment vertical="center" wrapText="1"/>
      <protection locked="0"/>
    </xf>
    <xf numFmtId="0" fontId="22" fillId="0" borderId="23" xfId="0" applyFont="1" applyBorder="1" applyAlignment="1" applyProtection="1">
      <alignment vertical="center" wrapText="1"/>
      <protection locked="0"/>
    </xf>
    <xf numFmtId="0" fontId="22" fillId="0" borderId="60" xfId="0" applyFont="1" applyBorder="1" applyAlignment="1" applyProtection="1">
      <alignment vertical="center" wrapText="1"/>
      <protection locked="0"/>
    </xf>
    <xf numFmtId="164" fontId="22" fillId="0" borderId="14" xfId="0" applyNumberFormat="1" applyFont="1" applyBorder="1" applyAlignment="1" applyProtection="1">
      <alignment vertical="center" wrapText="1"/>
      <protection locked="0"/>
    </xf>
    <xf numFmtId="164" fontId="22" fillId="0" borderId="15" xfId="0" applyNumberFormat="1" applyFont="1" applyBorder="1" applyAlignment="1" applyProtection="1">
      <alignment vertical="center" wrapText="1"/>
      <protection locked="0"/>
    </xf>
    <xf numFmtId="0" fontId="22" fillId="0" borderId="14" xfId="0" applyFont="1" applyBorder="1" applyAlignment="1" applyProtection="1">
      <alignment vertical="center" wrapText="1"/>
      <protection locked="0"/>
    </xf>
    <xf numFmtId="0" fontId="22" fillId="0" borderId="15" xfId="0" applyFont="1" applyBorder="1" applyAlignment="1" applyProtection="1">
      <alignment vertical="center" wrapText="1"/>
      <protection locked="0"/>
    </xf>
    <xf numFmtId="0" fontId="2" fillId="2" borderId="0" xfId="0" applyFont="1" applyFill="1"/>
    <xf numFmtId="0" fontId="42" fillId="0" borderId="63" xfId="0" applyFont="1" applyBorder="1" applyAlignment="1">
      <alignment wrapText="1"/>
    </xf>
    <xf numFmtId="0" fontId="42" fillId="0" borderId="64" xfId="0" applyFont="1" applyBorder="1" applyAlignment="1">
      <alignment wrapText="1"/>
    </xf>
    <xf numFmtId="0" fontId="43" fillId="0" borderId="0" xfId="0" applyFont="1" applyAlignment="1">
      <alignment horizontal="left" indent="2"/>
    </xf>
    <xf numFmtId="0" fontId="43" fillId="0" borderId="0" xfId="0" applyFont="1" applyAlignment="1">
      <alignment horizontal="right"/>
    </xf>
    <xf numFmtId="0" fontId="43" fillId="0" borderId="0" xfId="0" applyFont="1"/>
    <xf numFmtId="0" fontId="42" fillId="0" borderId="66" xfId="0" applyFont="1" applyBorder="1" applyAlignment="1">
      <alignment wrapText="1"/>
    </xf>
    <xf numFmtId="0" fontId="42" fillId="0" borderId="0" xfId="0" applyFont="1" applyAlignment="1">
      <alignment wrapText="1"/>
    </xf>
    <xf numFmtId="0" fontId="37" fillId="0" borderId="66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7" xfId="0" applyFont="1" applyBorder="1" applyAlignment="1">
      <alignment horizontal="center" wrapText="1"/>
    </xf>
    <xf numFmtId="0" fontId="2" fillId="4" borderId="0" xfId="0" applyFont="1" applyFill="1" applyAlignment="1" applyProtection="1">
      <alignment horizontal="right" vertical="center"/>
      <protection locked="0"/>
    </xf>
    <xf numFmtId="0" fontId="17" fillId="0" borderId="66" xfId="0" applyFont="1" applyBorder="1"/>
    <xf numFmtId="0" fontId="4" fillId="2" borderId="0" xfId="0" applyFont="1" applyFill="1"/>
    <xf numFmtId="0" fontId="6" fillId="0" borderId="66" xfId="0" applyFont="1" applyBorder="1" applyAlignment="1">
      <alignment vertical="center"/>
    </xf>
    <xf numFmtId="0" fontId="2" fillId="4" borderId="5" xfId="0" applyFont="1" applyFill="1" applyBorder="1" applyAlignment="1">
      <alignment horizontal="right" vertical="center"/>
    </xf>
    <xf numFmtId="0" fontId="2" fillId="4" borderId="69" xfId="0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67" xfId="0" applyFont="1" applyBorder="1" applyAlignment="1">
      <alignment horizontal="left" vertical="center"/>
    </xf>
    <xf numFmtId="0" fontId="4" fillId="0" borderId="67" xfId="0" applyFont="1" applyBorder="1" applyAlignment="1">
      <alignment vertical="center" wrapText="1"/>
    </xf>
    <xf numFmtId="0" fontId="6" fillId="0" borderId="66" xfId="0" applyFont="1" applyBorder="1" applyAlignment="1">
      <alignment horizontal="left" vertical="center" indent="1"/>
    </xf>
    <xf numFmtId="10" fontId="2" fillId="0" borderId="72" xfId="1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66" xfId="0" applyFont="1" applyBorder="1"/>
    <xf numFmtId="0" fontId="7" fillId="5" borderId="74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5" borderId="75" xfId="0" applyFont="1" applyFill="1" applyBorder="1" applyAlignment="1">
      <alignment horizontal="center" vertical="center" wrapText="1"/>
    </xf>
    <xf numFmtId="0" fontId="6" fillId="0" borderId="66" xfId="0" applyFont="1" applyBorder="1" applyAlignment="1">
      <alignment horizontal="left"/>
    </xf>
    <xf numFmtId="164" fontId="2" fillId="4" borderId="71" xfId="0" applyNumberFormat="1" applyFont="1" applyFill="1" applyBorder="1" applyAlignment="1" applyProtection="1">
      <alignment vertical="center"/>
      <protection locked="0"/>
    </xf>
    <xf numFmtId="164" fontId="2" fillId="4" borderId="107" xfId="0" applyNumberFormat="1" applyFont="1" applyFill="1" applyBorder="1" applyAlignment="1" applyProtection="1">
      <alignment vertical="center"/>
      <protection locked="0"/>
    </xf>
    <xf numFmtId="0" fontId="14" fillId="0" borderId="66" xfId="0" applyFont="1" applyBorder="1" applyAlignment="1">
      <alignment horizontal="left"/>
    </xf>
    <xf numFmtId="164" fontId="4" fillId="0" borderId="10" xfId="0" applyNumberFormat="1" applyFont="1" applyBorder="1" applyAlignment="1">
      <alignment vertical="center"/>
    </xf>
    <xf numFmtId="164" fontId="4" fillId="0" borderId="72" xfId="0" applyNumberFormat="1" applyFont="1" applyBorder="1" applyAlignment="1">
      <alignment vertical="center"/>
    </xf>
    <xf numFmtId="164" fontId="2" fillId="4" borderId="108" xfId="0" applyNumberFormat="1" applyFont="1" applyFill="1" applyBorder="1" applyAlignment="1" applyProtection="1">
      <alignment vertical="center"/>
      <protection locked="0"/>
    </xf>
    <xf numFmtId="164" fontId="2" fillId="4" borderId="72" xfId="0" applyNumberFormat="1" applyFont="1" applyFill="1" applyBorder="1" applyAlignment="1" applyProtection="1">
      <alignment vertical="center"/>
      <protection locked="0"/>
    </xf>
    <xf numFmtId="164" fontId="2" fillId="0" borderId="10" xfId="0" applyNumberFormat="1" applyFont="1" applyBorder="1" applyAlignment="1">
      <alignment vertical="center"/>
    </xf>
    <xf numFmtId="164" fontId="2" fillId="0" borderId="72" xfId="0" applyNumberFormat="1" applyFont="1" applyBorder="1" applyAlignment="1">
      <alignment vertical="center"/>
    </xf>
    <xf numFmtId="0" fontId="6" fillId="0" borderId="66" xfId="0" applyFont="1" applyBorder="1" applyAlignment="1">
      <alignment horizontal="left" indent="1"/>
    </xf>
    <xf numFmtId="0" fontId="5" fillId="2" borderId="0" xfId="0" applyFont="1" applyFill="1"/>
    <xf numFmtId="0" fontId="2" fillId="0" borderId="67" xfId="0" applyFont="1" applyBorder="1"/>
    <xf numFmtId="14" fontId="7" fillId="5" borderId="2" xfId="0" applyNumberFormat="1" applyFont="1" applyFill="1" applyBorder="1" applyAlignment="1">
      <alignment horizontal="center" vertical="center" wrapText="1"/>
    </xf>
    <xf numFmtId="14" fontId="7" fillId="5" borderId="75" xfId="0" applyNumberFormat="1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left" indent="1"/>
    </xf>
    <xf numFmtId="3" fontId="14" fillId="0" borderId="66" xfId="0" applyNumberFormat="1" applyFont="1" applyBorder="1" applyAlignment="1">
      <alignment horizontal="left"/>
    </xf>
    <xf numFmtId="164" fontId="4" fillId="0" borderId="0" xfId="0" applyNumberFormat="1" applyFont="1" applyAlignment="1">
      <alignment vertical="center"/>
    </xf>
    <xf numFmtId="164" fontId="4" fillId="0" borderId="67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67" xfId="0" applyNumberFormat="1" applyFont="1" applyBorder="1" applyAlignment="1">
      <alignment vertical="center"/>
    </xf>
    <xf numFmtId="3" fontId="2" fillId="0" borderId="66" xfId="0" applyNumberFormat="1" applyFont="1" applyBorder="1" applyAlignment="1">
      <alignment horizontal="left" vertical="center" wrapText="1" indent="1"/>
    </xf>
    <xf numFmtId="3" fontId="2" fillId="0" borderId="66" xfId="0" applyNumberFormat="1" applyFont="1" applyBorder="1" applyAlignment="1">
      <alignment horizontal="left" vertical="center" indent="1"/>
    </xf>
    <xf numFmtId="0" fontId="2" fillId="0" borderId="66" xfId="0" applyFont="1" applyBorder="1" applyAlignment="1">
      <alignment horizontal="left" vertical="center" indent="1"/>
    </xf>
    <xf numFmtId="0" fontId="14" fillId="6" borderId="66" xfId="0" applyFont="1" applyFill="1" applyBorder="1" applyAlignment="1">
      <alignment horizontal="left"/>
    </xf>
    <xf numFmtId="0" fontId="6" fillId="6" borderId="66" xfId="0" applyFont="1" applyFill="1" applyBorder="1" applyAlignment="1">
      <alignment horizontal="left"/>
    </xf>
    <xf numFmtId="0" fontId="2" fillId="6" borderId="66" xfId="0" quotePrefix="1" applyFont="1" applyFill="1" applyBorder="1" applyAlignment="1">
      <alignment horizontal="left" wrapText="1" indent="2"/>
    </xf>
    <xf numFmtId="0" fontId="6" fillId="0" borderId="66" xfId="0" quotePrefix="1" applyFont="1" applyBorder="1" applyAlignment="1">
      <alignment horizontal="left" indent="2"/>
    </xf>
    <xf numFmtId="0" fontId="14" fillId="0" borderId="66" xfId="0" quotePrefix="1" applyFont="1" applyBorder="1" applyAlignment="1">
      <alignment horizontal="left"/>
    </xf>
    <xf numFmtId="3" fontId="4" fillId="0" borderId="0" xfId="0" applyNumberFormat="1" applyFont="1" applyAlignment="1">
      <alignment vertical="center"/>
    </xf>
    <xf numFmtId="3" fontId="4" fillId="0" borderId="67" xfId="0" applyNumberFormat="1" applyFont="1" applyBorder="1" applyAlignment="1">
      <alignment vertical="center"/>
    </xf>
    <xf numFmtId="0" fontId="14" fillId="0" borderId="109" xfId="0" applyFont="1" applyBorder="1" applyAlignment="1">
      <alignment horizontal="left"/>
    </xf>
    <xf numFmtId="164" fontId="4" fillId="0" borderId="0" xfId="0" applyNumberFormat="1" applyFont="1" applyAlignment="1">
      <alignment horizontal="right" vertical="center"/>
    </xf>
    <xf numFmtId="164" fontId="4" fillId="0" borderId="67" xfId="0" applyNumberFormat="1" applyFont="1" applyBorder="1" applyAlignment="1">
      <alignment horizontal="right" vertical="center"/>
    </xf>
    <xf numFmtId="0" fontId="6" fillId="0" borderId="109" xfId="0" applyFont="1" applyBorder="1" applyAlignment="1">
      <alignment horizontal="left"/>
    </xf>
    <xf numFmtId="0" fontId="6" fillId="0" borderId="110" xfId="0" applyFont="1" applyBorder="1" applyAlignment="1">
      <alignment horizontal="left"/>
    </xf>
    <xf numFmtId="0" fontId="7" fillId="5" borderId="112" xfId="0" applyFont="1" applyFill="1" applyBorder="1" applyAlignment="1">
      <alignment vertical="center"/>
    </xf>
    <xf numFmtId="0" fontId="6" fillId="0" borderId="66" xfId="0" applyFont="1" applyBorder="1" applyAlignment="1">
      <alignment horizontal="left" wrapText="1"/>
    </xf>
    <xf numFmtId="0" fontId="4" fillId="0" borderId="66" xfId="0" applyFont="1" applyBorder="1" applyAlignment="1">
      <alignment horizontal="left"/>
    </xf>
    <xf numFmtId="164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64" fontId="4" fillId="0" borderId="67" xfId="0" applyNumberFormat="1" applyFont="1" applyBorder="1" applyAlignment="1">
      <alignment horizontal="left" vertical="center"/>
    </xf>
    <xf numFmtId="0" fontId="2" fillId="6" borderId="66" xfId="0" quotePrefix="1" applyFont="1" applyFill="1" applyBorder="1" applyAlignment="1">
      <alignment horizontal="left" wrapText="1"/>
    </xf>
    <xf numFmtId="0" fontId="32" fillId="0" borderId="66" xfId="0" applyFont="1" applyBorder="1" applyAlignment="1">
      <alignment horizontal="left" wrapText="1"/>
    </xf>
    <xf numFmtId="0" fontId="2" fillId="0" borderId="67" xfId="0" applyFont="1" applyBorder="1" applyAlignment="1">
      <alignment vertical="center"/>
    </xf>
    <xf numFmtId="0" fontId="7" fillId="5" borderId="2" xfId="0" applyFont="1" applyFill="1" applyBorder="1" applyAlignment="1">
      <alignment horizontal="center" wrapText="1"/>
    </xf>
    <xf numFmtId="0" fontId="7" fillId="5" borderId="75" xfId="0" applyFont="1" applyFill="1" applyBorder="1" applyAlignment="1">
      <alignment horizontal="center" wrapText="1"/>
    </xf>
    <xf numFmtId="0" fontId="13" fillId="0" borderId="66" xfId="0" applyFont="1" applyBorder="1" applyAlignment="1">
      <alignment horizontal="left" wrapText="1" indent="2"/>
    </xf>
    <xf numFmtId="0" fontId="2" fillId="7" borderId="0" xfId="0" applyFont="1" applyFill="1"/>
    <xf numFmtId="0" fontId="2" fillId="0" borderId="20" xfId="0" applyFont="1" applyBorder="1" applyAlignment="1">
      <alignment vertical="center"/>
    </xf>
    <xf numFmtId="0" fontId="2" fillId="7" borderId="85" xfId="0" applyFont="1" applyFill="1" applyBorder="1"/>
    <xf numFmtId="0" fontId="44" fillId="7" borderId="110" xfId="0" applyFont="1" applyFill="1" applyBorder="1" applyAlignment="1">
      <alignment horizontal="left" wrapText="1" indent="2"/>
    </xf>
    <xf numFmtId="0" fontId="8" fillId="0" borderId="66" xfId="0" applyFont="1" applyBorder="1" applyAlignment="1">
      <alignment horizontal="left" wrapText="1" indent="2"/>
    </xf>
    <xf numFmtId="0" fontId="2" fillId="0" borderId="66" xfId="0" applyFont="1" applyBorder="1" applyAlignment="1">
      <alignment horizontal="left" vertical="top" wrapText="1"/>
    </xf>
    <xf numFmtId="0" fontId="2" fillId="0" borderId="66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2" fillId="0" borderId="2" xfId="0" applyFont="1" applyBorder="1"/>
    <xf numFmtId="0" fontId="2" fillId="0" borderId="75" xfId="0" applyFont="1" applyBorder="1"/>
    <xf numFmtId="0" fontId="4" fillId="0" borderId="66" xfId="0" applyFont="1" applyBorder="1" applyAlignment="1">
      <alignment wrapText="1"/>
    </xf>
    <xf numFmtId="0" fontId="6" fillId="0" borderId="0" xfId="0" applyFont="1"/>
    <xf numFmtId="0" fontId="6" fillId="0" borderId="67" xfId="0" applyFont="1" applyBorder="1"/>
    <xf numFmtId="0" fontId="2" fillId="0" borderId="66" xfId="0" applyFont="1" applyBorder="1" applyAlignment="1">
      <alignment wrapText="1"/>
    </xf>
    <xf numFmtId="0" fontId="2" fillId="0" borderId="66" xfId="0" applyFont="1" applyBorder="1" applyAlignment="1">
      <alignment vertical="center" wrapText="1"/>
    </xf>
    <xf numFmtId="0" fontId="2" fillId="0" borderId="88" xfId="0" applyFont="1" applyBorder="1"/>
    <xf numFmtId="0" fontId="2" fillId="0" borderId="89" xfId="0" applyFont="1" applyBorder="1"/>
    <xf numFmtId="0" fontId="2" fillId="0" borderId="90" xfId="0" applyFont="1" applyBorder="1"/>
    <xf numFmtId="164" fontId="2" fillId="4" borderId="113" xfId="0" applyNumberFormat="1" applyFont="1" applyFill="1" applyBorder="1" applyAlignment="1" applyProtection="1">
      <alignment vertical="center"/>
      <protection locked="0"/>
    </xf>
    <xf numFmtId="0" fontId="45" fillId="7" borderId="0" xfId="0" applyFont="1" applyFill="1" applyBorder="1" applyAlignment="1" applyProtection="1"/>
    <xf numFmtId="0" fontId="46" fillId="0" borderId="67" xfId="0" applyFont="1" applyBorder="1" applyAlignment="1">
      <alignment vertical="center" wrapText="1"/>
    </xf>
    <xf numFmtId="0" fontId="46" fillId="0" borderId="0" xfId="0" applyFont="1" applyAlignment="1">
      <alignment vertical="top" wrapText="1"/>
    </xf>
    <xf numFmtId="164" fontId="2" fillId="4" borderId="78" xfId="0" applyNumberFormat="1" applyFont="1" applyFill="1" applyBorder="1" applyAlignment="1" applyProtection="1">
      <alignment vertical="center"/>
      <protection locked="0"/>
    </xf>
    <xf numFmtId="0" fontId="40" fillId="0" borderId="64" xfId="0" applyFont="1" applyBorder="1" applyAlignment="1" applyProtection="1">
      <alignment horizontal="center" vertical="center" wrapText="1"/>
    </xf>
    <xf numFmtId="0" fontId="40" fillId="0" borderId="65" xfId="0" applyFont="1" applyBorder="1" applyAlignment="1" applyProtection="1">
      <alignment horizontal="center" vertical="center" wrapText="1"/>
    </xf>
    <xf numFmtId="0" fontId="40" fillId="0" borderId="0" xfId="0" applyFont="1" applyBorder="1" applyAlignment="1" applyProtection="1">
      <alignment horizontal="center" vertical="center" wrapText="1"/>
    </xf>
    <xf numFmtId="0" fontId="40" fillId="0" borderId="67" xfId="0" applyFont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right" vertical="center"/>
      <protection locked="0"/>
    </xf>
    <xf numFmtId="0" fontId="2" fillId="4" borderId="69" xfId="0" applyFont="1" applyFill="1" applyBorder="1" applyAlignment="1" applyProtection="1">
      <alignment horizontal="right" vertical="center"/>
      <protection locked="0"/>
    </xf>
    <xf numFmtId="0" fontId="2" fillId="4" borderId="4" xfId="0" applyFont="1" applyFill="1" applyBorder="1" applyAlignment="1" applyProtection="1">
      <alignment horizontal="right" vertical="center"/>
      <protection locked="0"/>
    </xf>
    <xf numFmtId="0" fontId="2" fillId="4" borderId="70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wrapText="1"/>
    </xf>
    <xf numFmtId="0" fontId="5" fillId="5" borderId="0" xfId="0" applyFont="1" applyFill="1" applyBorder="1" applyAlignment="1" applyProtection="1"/>
    <xf numFmtId="0" fontId="5" fillId="5" borderId="67" xfId="0" applyFont="1" applyFill="1" applyBorder="1" applyAlignment="1" applyProtection="1"/>
    <xf numFmtId="0" fontId="37" fillId="0" borderId="66" xfId="0" applyFont="1" applyBorder="1" applyAlignment="1" applyProtection="1">
      <alignment horizontal="center" wrapText="1"/>
    </xf>
    <xf numFmtId="0" fontId="37" fillId="0" borderId="0" xfId="0" applyFont="1" applyBorder="1" applyAlignment="1" applyProtection="1">
      <alignment horizontal="center" wrapText="1"/>
    </xf>
    <xf numFmtId="0" fontId="37" fillId="0" borderId="67" xfId="0" applyFont="1" applyBorder="1" applyAlignment="1" applyProtection="1">
      <alignment horizontal="center" wrapText="1"/>
    </xf>
    <xf numFmtId="0" fontId="4" fillId="4" borderId="6" xfId="0" applyFont="1" applyFill="1" applyBorder="1" applyAlignment="1" applyProtection="1">
      <alignment horizontal="right" vertical="center" wrapText="1"/>
      <protection locked="0"/>
    </xf>
    <xf numFmtId="0" fontId="4" fillId="4" borderId="68" xfId="0" applyFont="1" applyFill="1" applyBorder="1" applyAlignment="1" applyProtection="1">
      <alignment horizontal="right" vertical="center" wrapText="1"/>
      <protection locked="0"/>
    </xf>
    <xf numFmtId="14" fontId="2" fillId="4" borderId="5" xfId="0" applyNumberFormat="1" applyFont="1" applyFill="1" applyBorder="1" applyAlignment="1" applyProtection="1">
      <alignment horizontal="right" vertical="center"/>
      <protection locked="0"/>
    </xf>
    <xf numFmtId="14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70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</xf>
    <xf numFmtId="0" fontId="5" fillId="0" borderId="67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top" wrapText="1"/>
      <protection locked="0"/>
    </xf>
    <xf numFmtId="0" fontId="2" fillId="4" borderId="67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wrapText="1"/>
    </xf>
    <xf numFmtId="0" fontId="4" fillId="0" borderId="67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67" xfId="0" applyFont="1" applyBorder="1" applyAlignment="1" applyProtection="1">
      <alignment horizontal="center" vertical="top" wrapText="1"/>
    </xf>
    <xf numFmtId="14" fontId="2" fillId="4" borderId="6" xfId="0" applyNumberFormat="1" applyFont="1" applyFill="1" applyBorder="1" applyAlignment="1" applyProtection="1">
      <alignment horizontal="left" vertical="center"/>
      <protection locked="0"/>
    </xf>
    <xf numFmtId="14" fontId="2" fillId="4" borderId="68" xfId="0" applyNumberFormat="1" applyFont="1" applyFill="1" applyBorder="1" applyAlignment="1" applyProtection="1">
      <alignment horizontal="left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69" xfId="0" applyFont="1" applyFill="1" applyBorder="1" applyAlignment="1" applyProtection="1">
      <alignment horizontal="left" vertical="center"/>
      <protection locked="0"/>
    </xf>
    <xf numFmtId="0" fontId="12" fillId="0" borderId="61" xfId="0" applyFont="1" applyBorder="1" applyAlignment="1" applyProtection="1">
      <alignment horizontal="center" vertical="center" wrapText="1"/>
    </xf>
    <xf numFmtId="0" fontId="12" fillId="0" borderId="86" xfId="0" applyFont="1" applyBorder="1" applyAlignment="1" applyProtection="1">
      <alignment horizontal="center" vertical="center" wrapText="1"/>
    </xf>
    <xf numFmtId="3" fontId="2" fillId="4" borderId="6" xfId="0" applyNumberFormat="1" applyFont="1" applyFill="1" applyBorder="1" applyAlignment="1" applyProtection="1">
      <alignment horizontal="center" vertical="center"/>
      <protection locked="0"/>
    </xf>
    <xf numFmtId="3" fontId="2" fillId="4" borderId="68" xfId="0" applyNumberFormat="1" applyFont="1" applyFill="1" applyBorder="1" applyAlignment="1" applyProtection="1">
      <alignment horizontal="center" vertical="center"/>
      <protection locked="0"/>
    </xf>
    <xf numFmtId="3" fontId="2" fillId="4" borderId="5" xfId="0" applyNumberFormat="1" applyFont="1" applyFill="1" applyBorder="1" applyAlignment="1" applyProtection="1">
      <alignment horizontal="center" vertical="center"/>
      <protection locked="0"/>
    </xf>
    <xf numFmtId="3" fontId="2" fillId="4" borderId="69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67" xfId="0" applyFont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67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/>
    <xf numFmtId="165" fontId="2" fillId="4" borderId="6" xfId="0" applyNumberFormat="1" applyFont="1" applyFill="1" applyBorder="1" applyAlignment="1" applyProtection="1">
      <alignment horizontal="right" vertical="center"/>
      <protection locked="0"/>
    </xf>
    <xf numFmtId="165" fontId="2" fillId="4" borderId="68" xfId="0" applyNumberFormat="1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right" vertical="center"/>
      <protection locked="0"/>
    </xf>
    <xf numFmtId="0" fontId="2" fillId="4" borderId="67" xfId="0" applyFont="1" applyFill="1" applyBorder="1" applyAlignment="1" applyProtection="1">
      <alignment horizontal="right" vertical="center"/>
      <protection locked="0"/>
    </xf>
    <xf numFmtId="14" fontId="7" fillId="5" borderId="0" xfId="0" applyNumberFormat="1" applyFont="1" applyFill="1" applyBorder="1" applyAlignment="1" applyProtection="1">
      <alignment horizontal="center" vertical="center" wrapText="1"/>
    </xf>
    <xf numFmtId="14" fontId="7" fillId="5" borderId="67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/>
    </xf>
    <xf numFmtId="0" fontId="7" fillId="0" borderId="67" xfId="0" applyFont="1" applyBorder="1" applyAlignment="1" applyProtection="1">
      <alignment horizontal="center"/>
    </xf>
    <xf numFmtId="0" fontId="2" fillId="4" borderId="38" xfId="0" applyFont="1" applyFill="1" applyBorder="1" applyAlignment="1" applyProtection="1">
      <alignment horizontal="right" vertical="center"/>
      <protection locked="0"/>
    </xf>
    <xf numFmtId="0" fontId="2" fillId="4" borderId="73" xfId="0" applyFont="1" applyFill="1" applyBorder="1" applyAlignment="1" applyProtection="1">
      <alignment horizontal="righ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67" xfId="0" applyFont="1" applyFill="1" applyBorder="1" applyAlignment="1" applyProtection="1">
      <alignment horizontal="left" vertical="center"/>
      <protection locked="0"/>
    </xf>
    <xf numFmtId="0" fontId="2" fillId="4" borderId="5" xfId="0" applyNumberFormat="1" applyFont="1" applyFill="1" applyBorder="1" applyAlignment="1" applyProtection="1">
      <alignment horizontal="right" vertical="center"/>
    </xf>
    <xf numFmtId="0" fontId="2" fillId="4" borderId="5" xfId="0" applyFont="1" applyFill="1" applyBorder="1" applyAlignment="1" applyProtection="1">
      <alignment horizontal="right" vertical="center"/>
    </xf>
    <xf numFmtId="0" fontId="2" fillId="4" borderId="4" xfId="0" applyFont="1" applyFill="1" applyBorder="1" applyAlignment="1" applyProtection="1">
      <alignment horizontal="right" vertical="center"/>
    </xf>
    <xf numFmtId="0" fontId="4" fillId="4" borderId="6" xfId="0" applyFont="1" applyFill="1" applyBorder="1" applyAlignment="1" applyProtection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12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6" xfId="0" applyFont="1" applyFill="1" applyBorder="1" applyAlignment="1" applyProtection="1"/>
    <xf numFmtId="0" fontId="2" fillId="0" borderId="0" xfId="0" applyFont="1" applyAlignment="1" applyProtection="1">
      <alignment horizontal="left" vertical="center"/>
    </xf>
    <xf numFmtId="0" fontId="6" fillId="0" borderId="0" xfId="0" applyFont="1" applyAlignment="1" applyProtection="1"/>
    <xf numFmtId="165" fontId="2" fillId="4" borderId="6" xfId="0" applyNumberFormat="1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right" vertical="center"/>
    </xf>
    <xf numFmtId="0" fontId="2" fillId="4" borderId="0" xfId="0" applyFont="1" applyFill="1" applyBorder="1" applyAlignment="1" applyProtection="1">
      <alignment horizontal="right" vertical="center"/>
    </xf>
    <xf numFmtId="0" fontId="2" fillId="4" borderId="38" xfId="0" applyFont="1" applyFill="1" applyBorder="1" applyAlignment="1" applyProtection="1">
      <alignment horizontal="right" vertical="center"/>
    </xf>
    <xf numFmtId="0" fontId="2" fillId="4" borderId="0" xfId="0" applyFont="1" applyFill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center" wrapText="1"/>
    </xf>
    <xf numFmtId="14" fontId="7" fillId="5" borderId="0" xfId="0" applyNumberFormat="1" applyFont="1" applyFill="1" applyAlignment="1" applyProtection="1">
      <alignment horizontal="center" wrapText="1"/>
    </xf>
    <xf numFmtId="0" fontId="5" fillId="5" borderId="0" xfId="0" applyFont="1" applyFill="1" applyAlignment="1" applyProtection="1"/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 vertical="top" wrapText="1"/>
    </xf>
    <xf numFmtId="0" fontId="2" fillId="4" borderId="0" xfId="0" applyFont="1" applyFill="1" applyAlignment="1" applyProtection="1">
      <alignment horizontal="left" vertical="top" wrapText="1"/>
      <protection locked="0"/>
    </xf>
    <xf numFmtId="0" fontId="45" fillId="7" borderId="0" xfId="0" applyFont="1" applyFill="1" applyBorder="1" applyAlignment="1" applyProtection="1">
      <alignment horizontal="left" wrapText="1"/>
    </xf>
    <xf numFmtId="0" fontId="45" fillId="7" borderId="12" xfId="0" applyFont="1" applyFill="1" applyBorder="1" applyAlignment="1" applyProtection="1">
      <alignment horizontal="left" wrapText="1"/>
    </xf>
    <xf numFmtId="0" fontId="2" fillId="7" borderId="55" xfId="0" applyFont="1" applyFill="1" applyBorder="1" applyAlignment="1" applyProtection="1">
      <alignment horizontal="left"/>
    </xf>
    <xf numFmtId="0" fontId="2" fillId="7" borderId="0" xfId="0" applyFont="1" applyFill="1" applyBorder="1" applyAlignment="1" applyProtection="1">
      <alignment horizontal="left"/>
    </xf>
    <xf numFmtId="0" fontId="22" fillId="4" borderId="33" xfId="0" applyFont="1" applyFill="1" applyBorder="1" applyAlignment="1" applyProtection="1">
      <alignment horizontal="right"/>
    </xf>
    <xf numFmtId="0" fontId="22" fillId="4" borderId="34" xfId="0" applyFont="1" applyFill="1" applyBorder="1" applyAlignment="1" applyProtection="1">
      <alignment horizontal="right"/>
    </xf>
    <xf numFmtId="0" fontId="36" fillId="7" borderId="55" xfId="0" applyFont="1" applyFill="1" applyBorder="1" applyAlignment="1" applyProtection="1">
      <alignment horizontal="center"/>
    </xf>
    <xf numFmtId="0" fontId="36" fillId="7" borderId="0" xfId="0" applyFont="1" applyFill="1" applyBorder="1" applyAlignment="1" applyProtection="1">
      <alignment horizontal="center"/>
    </xf>
    <xf numFmtId="0" fontId="36" fillId="7" borderId="67" xfId="0" applyFont="1" applyFill="1" applyBorder="1" applyAlignment="1" applyProtection="1">
      <alignment horizontal="center"/>
    </xf>
    <xf numFmtId="0" fontId="23" fillId="8" borderId="16" xfId="0" applyFont="1" applyFill="1" applyBorder="1" applyAlignment="1" applyProtection="1">
      <alignment horizontal="left"/>
    </xf>
    <xf numFmtId="0" fontId="22" fillId="4" borderId="31" xfId="0" applyFont="1" applyFill="1" applyBorder="1" applyAlignment="1" applyProtection="1">
      <alignment horizontal="left"/>
      <protection locked="0"/>
    </xf>
    <xf numFmtId="0" fontId="22" fillId="4" borderId="16" xfId="0" applyFont="1" applyFill="1" applyBorder="1" applyAlignment="1" applyProtection="1">
      <alignment horizontal="left"/>
      <protection locked="0"/>
    </xf>
    <xf numFmtId="0" fontId="22" fillId="7" borderId="55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top" wrapText="1"/>
    </xf>
    <xf numFmtId="0" fontId="22" fillId="4" borderId="25" xfId="0" applyFont="1" applyFill="1" applyBorder="1" applyAlignment="1" applyProtection="1">
      <alignment horizontal="center" vertical="center" wrapText="1"/>
      <protection locked="0"/>
    </xf>
    <xf numFmtId="0" fontId="22" fillId="4" borderId="30" xfId="0" applyFont="1" applyFill="1" applyBorder="1" applyAlignment="1" applyProtection="1">
      <alignment horizontal="center" vertical="center" wrapText="1"/>
      <protection locked="0"/>
    </xf>
    <xf numFmtId="0" fontId="22" fillId="7" borderId="20" xfId="0" applyFont="1" applyFill="1" applyBorder="1" applyAlignment="1" applyProtection="1">
      <alignment horizontal="left" vertical="top" wrapText="1"/>
    </xf>
    <xf numFmtId="0" fontId="22" fillId="7" borderId="18" xfId="0" applyFont="1" applyFill="1" applyBorder="1" applyAlignment="1" applyProtection="1">
      <alignment horizontal="left" vertical="top" wrapText="1"/>
    </xf>
    <xf numFmtId="0" fontId="22" fillId="7" borderId="0" xfId="0" applyFont="1" applyFill="1" applyBorder="1" applyAlignment="1" applyProtection="1">
      <alignment horizontal="left" vertical="center" wrapText="1"/>
    </xf>
    <xf numFmtId="0" fontId="22" fillId="7" borderId="0" xfId="0" applyFont="1" applyFill="1" applyBorder="1" applyAlignment="1" applyProtection="1">
      <alignment horizontal="left" wrapText="1"/>
    </xf>
    <xf numFmtId="0" fontId="22" fillId="7" borderId="55" xfId="0" applyFont="1" applyFill="1" applyBorder="1" applyAlignment="1" applyProtection="1">
      <alignment horizontal="left" vertical="center" wrapText="1"/>
    </xf>
    <xf numFmtId="0" fontId="22" fillId="7" borderId="96" xfId="0" applyFont="1" applyFill="1" applyBorder="1" applyAlignment="1" applyProtection="1">
      <alignment horizontal="left" vertical="center" wrapText="1"/>
    </xf>
    <xf numFmtId="0" fontId="22" fillId="7" borderId="89" xfId="0" applyFont="1" applyFill="1" applyBorder="1" applyAlignment="1" applyProtection="1">
      <alignment horizontal="left" vertical="center" wrapText="1"/>
    </xf>
    <xf numFmtId="0" fontId="23" fillId="8" borderId="0" xfId="0" applyFont="1" applyFill="1" applyBorder="1" applyAlignment="1" applyProtection="1">
      <alignment horizontal="center"/>
    </xf>
    <xf numFmtId="0" fontId="22" fillId="0" borderId="1" xfId="0" applyFont="1" applyBorder="1" applyAlignment="1" applyProtection="1">
      <alignment horizontal="left" vertical="top"/>
    </xf>
    <xf numFmtId="0" fontId="25" fillId="7" borderId="55" xfId="0" applyFont="1" applyFill="1" applyBorder="1" applyAlignment="1" applyProtection="1">
      <alignment horizontal="left" vertical="top" wrapText="1"/>
    </xf>
    <xf numFmtId="0" fontId="25" fillId="7" borderId="0" xfId="0" applyFont="1" applyFill="1" applyBorder="1" applyAlignment="1" applyProtection="1">
      <alignment horizontal="left" vertical="top" wrapText="1"/>
    </xf>
    <xf numFmtId="0" fontId="23" fillId="8" borderId="55" xfId="0" applyFont="1" applyFill="1" applyBorder="1" applyAlignment="1" applyProtection="1">
      <alignment horizontal="center"/>
    </xf>
    <xf numFmtId="0" fontId="23" fillId="8" borderId="18" xfId="0" applyFont="1" applyFill="1" applyBorder="1" applyAlignment="1" applyProtection="1">
      <alignment horizontal="center"/>
    </xf>
    <xf numFmtId="0" fontId="24" fillId="0" borderId="55" xfId="0" applyFont="1" applyBorder="1" applyAlignment="1" applyProtection="1">
      <alignment horizontal="left" vertical="top"/>
    </xf>
    <xf numFmtId="0" fontId="22" fillId="0" borderId="22" xfId="0" applyFont="1" applyBorder="1" applyAlignment="1" applyProtection="1">
      <alignment horizontal="left" vertical="top"/>
    </xf>
    <xf numFmtId="0" fontId="22" fillId="7" borderId="55" xfId="0" applyFont="1" applyFill="1" applyBorder="1" applyAlignment="1" applyProtection="1">
      <alignment horizontal="left" wrapText="1"/>
    </xf>
    <xf numFmtId="0" fontId="22" fillId="4" borderId="27" xfId="0" applyFont="1" applyFill="1" applyBorder="1" applyAlignment="1" applyProtection="1">
      <alignment horizontal="center" vertical="center"/>
      <protection locked="0"/>
    </xf>
    <xf numFmtId="0" fontId="22" fillId="4" borderId="26" xfId="0" applyFont="1" applyFill="1" applyBorder="1" applyAlignment="1" applyProtection="1">
      <alignment horizontal="center" vertical="center"/>
      <protection locked="0"/>
    </xf>
    <xf numFmtId="0" fontId="22" fillId="7" borderId="18" xfId="0" applyFont="1" applyFill="1" applyBorder="1" applyAlignment="1" applyProtection="1">
      <alignment horizontal="left" wrapText="1"/>
    </xf>
    <xf numFmtId="0" fontId="22" fillId="4" borderId="38" xfId="0" applyFont="1" applyFill="1" applyBorder="1" applyAlignment="1" applyProtection="1">
      <alignment horizontal="center" vertical="center"/>
      <protection locked="0"/>
    </xf>
    <xf numFmtId="0" fontId="22" fillId="4" borderId="36" xfId="0" applyFont="1" applyFill="1" applyBorder="1" applyAlignment="1" applyProtection="1">
      <alignment horizontal="center" vertical="center"/>
      <protection locked="0"/>
    </xf>
    <xf numFmtId="0" fontId="22" fillId="7" borderId="55" xfId="0" applyFont="1" applyFill="1" applyBorder="1" applyAlignment="1" applyProtection="1">
      <alignment horizontal="left"/>
    </xf>
    <xf numFmtId="0" fontId="22" fillId="7" borderId="0" xfId="0" applyFont="1" applyFill="1" applyBorder="1" applyAlignment="1" applyProtection="1">
      <alignment horizontal="left"/>
    </xf>
    <xf numFmtId="0" fontId="22" fillId="4" borderId="29" xfId="0" applyFont="1" applyFill="1" applyBorder="1" applyAlignment="1" applyProtection="1">
      <alignment horizontal="center"/>
      <protection locked="0"/>
    </xf>
    <xf numFmtId="0" fontId="22" fillId="4" borderId="35" xfId="0" applyFont="1" applyFill="1" applyBorder="1" applyAlignment="1" applyProtection="1">
      <alignment horizontal="center"/>
      <protection locked="0"/>
    </xf>
    <xf numFmtId="0" fontId="22" fillId="4" borderId="17" xfId="0" applyFont="1" applyFill="1" applyBorder="1" applyAlignment="1" applyProtection="1">
      <alignment horizontal="center" vertical="center"/>
      <protection locked="0"/>
    </xf>
    <xf numFmtId="0" fontId="22" fillId="4" borderId="28" xfId="0" applyFont="1" applyFill="1" applyBorder="1" applyAlignment="1" applyProtection="1">
      <alignment horizontal="center" vertical="center"/>
      <protection locked="0"/>
    </xf>
    <xf numFmtId="0" fontId="22" fillId="7" borderId="12" xfId="0" applyFont="1" applyFill="1" applyBorder="1" applyAlignment="1" applyProtection="1">
      <alignment horizontal="left" vertical="center" wrapText="1"/>
    </xf>
    <xf numFmtId="0" fontId="22" fillId="4" borderId="13" xfId="0" applyFont="1" applyFill="1" applyBorder="1" applyAlignment="1" applyProtection="1">
      <alignment horizontal="center" vertical="center"/>
      <protection locked="0"/>
    </xf>
    <xf numFmtId="0" fontId="22" fillId="4" borderId="24" xfId="0" applyFont="1" applyFill="1" applyBorder="1" applyAlignment="1" applyProtection="1">
      <alignment horizontal="center" vertical="center"/>
      <protection locked="0"/>
    </xf>
    <xf numFmtId="0" fontId="22" fillId="7" borderId="12" xfId="0" applyFont="1" applyFill="1" applyBorder="1" applyAlignment="1" applyProtection="1">
      <alignment horizontal="left" wrapText="1"/>
    </xf>
    <xf numFmtId="0" fontId="22" fillId="4" borderId="21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Protection="1">
      <protection locked="0"/>
    </xf>
    <xf numFmtId="0" fontId="37" fillId="0" borderId="66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7" xfId="0" applyFont="1" applyBorder="1" applyAlignment="1">
      <alignment horizontal="center" wrapText="1"/>
    </xf>
    <xf numFmtId="0" fontId="2" fillId="4" borderId="5" xfId="0" applyFont="1" applyFill="1" applyBorder="1" applyAlignment="1">
      <alignment horizontal="right" vertical="center"/>
    </xf>
    <xf numFmtId="0" fontId="2" fillId="4" borderId="69" xfId="0" applyFont="1" applyFill="1" applyBorder="1" applyAlignment="1">
      <alignment horizontal="right" vertical="center"/>
    </xf>
    <xf numFmtId="14" fontId="7" fillId="5" borderId="0" xfId="0" applyNumberFormat="1" applyFont="1" applyFill="1" applyAlignment="1">
      <alignment horizontal="center" wrapText="1"/>
    </xf>
    <xf numFmtId="0" fontId="5" fillId="5" borderId="0" xfId="0" applyFont="1" applyFill="1"/>
    <xf numFmtId="0" fontId="5" fillId="5" borderId="67" xfId="0" applyFont="1" applyFill="1" applyBorder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46" fillId="0" borderId="64" xfId="0" applyFont="1" applyBorder="1" applyAlignment="1">
      <alignment horizontal="left" wrapText="1"/>
    </xf>
    <xf numFmtId="0" fontId="46" fillId="0" borderId="65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67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1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2" fillId="4" borderId="4" xfId="0" applyFont="1" applyFill="1" applyBorder="1" applyAlignment="1">
      <alignment horizontal="left" vertical="center"/>
    </xf>
    <xf numFmtId="0" fontId="2" fillId="4" borderId="70" xfId="0" applyFont="1" applyFill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4" fillId="0" borderId="67" xfId="0" applyFont="1" applyBorder="1" applyAlignment="1">
      <alignment horizontal="center" wrapText="1"/>
    </xf>
  </cellXfs>
  <cellStyles count="3">
    <cellStyle name="Įprastas" xfId="0" builtinId="0"/>
    <cellStyle name="Normal 2" xfId="2"/>
    <cellStyle name="Procentai" xfId="1" builtinId="5"/>
  </cellStyles>
  <dxfs count="3"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EAF0F6"/>
      <color rgb="FF4F81BD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AZ268"/>
  <sheetViews>
    <sheetView showGridLines="0" tabSelected="1" topLeftCell="A31" zoomScaleNormal="100" zoomScaleSheetLayoutView="85" zoomScalePageLayoutView="60" workbookViewId="0">
      <selection activeCell="E114" sqref="E114"/>
    </sheetView>
  </sheetViews>
  <sheetFormatPr defaultColWidth="0" defaultRowHeight="12" x14ac:dyDescent="0.2"/>
  <cols>
    <col min="1" max="1" width="1.7109375" style="34" customWidth="1"/>
    <col min="2" max="2" width="63.42578125" style="34" customWidth="1"/>
    <col min="3" max="5" width="24.28515625" style="34" customWidth="1"/>
    <col min="6" max="6" width="1.7109375" style="38" customWidth="1"/>
    <col min="7" max="10" width="9.140625" style="38" hidden="1" customWidth="1"/>
    <col min="11" max="11" width="20.28515625" style="38" hidden="1" customWidth="1"/>
    <col min="12" max="17" width="9.140625" style="38" hidden="1" customWidth="1"/>
    <col min="18" max="18" width="47.5703125" style="38" hidden="1" customWidth="1"/>
    <col min="19" max="19" width="10.42578125" style="38" hidden="1" customWidth="1"/>
    <col min="20" max="23" width="9.140625" style="38" hidden="1" customWidth="1"/>
    <col min="24" max="25" width="9.140625" style="38" customWidth="1"/>
    <col min="26" max="26" width="5.7109375" style="38" customWidth="1"/>
    <col min="27" max="27" width="6.28515625" style="38" customWidth="1"/>
    <col min="28" max="28" width="7.7109375" style="38" customWidth="1"/>
    <col min="29" max="29" width="9.85546875" style="38" customWidth="1"/>
    <col min="30" max="50" width="9.140625" style="38" customWidth="1"/>
    <col min="51" max="52" width="0" style="38" hidden="1" customWidth="1"/>
    <col min="53" max="16384" width="9.140625" style="38" hidden="1"/>
  </cols>
  <sheetData>
    <row r="1" spans="2:52" ht="9.6" customHeight="1" thickBot="1" x14ac:dyDescent="0.25">
      <c r="F1" s="34"/>
      <c r="R1" s="38">
        <f>COUNTA(R2:R240)</f>
        <v>239</v>
      </c>
      <c r="S1" s="38">
        <f>COUNTA(S2:S240)</f>
        <v>239</v>
      </c>
      <c r="T1" s="38">
        <f>COUNTA(T2:T240)</f>
        <v>239</v>
      </c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</row>
    <row r="2" spans="2:52" ht="12.75" customHeight="1" x14ac:dyDescent="0.25">
      <c r="B2" s="170"/>
      <c r="C2" s="171"/>
      <c r="D2" s="424" t="s">
        <v>463</v>
      </c>
      <c r="E2" s="425"/>
      <c r="F2" s="34"/>
      <c r="R2" s="155" t="s">
        <v>0</v>
      </c>
      <c r="S2" s="155">
        <v>253255950</v>
      </c>
      <c r="T2" t="s">
        <v>1</v>
      </c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</row>
    <row r="3" spans="2:52" ht="31.15" customHeight="1" x14ac:dyDescent="0.25">
      <c r="B3" s="172"/>
      <c r="C3" s="173"/>
      <c r="D3" s="426"/>
      <c r="E3" s="427"/>
      <c r="F3" s="34"/>
      <c r="R3" s="155" t="s">
        <v>2</v>
      </c>
      <c r="S3" s="155">
        <v>152903578</v>
      </c>
      <c r="T3" t="s">
        <v>1</v>
      </c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</row>
    <row r="4" spans="2:52" ht="31.15" customHeight="1" x14ac:dyDescent="0.25">
      <c r="B4" s="172"/>
      <c r="C4" s="173"/>
      <c r="D4" s="426"/>
      <c r="E4" s="427"/>
      <c r="F4" s="34"/>
      <c r="R4" s="155" t="s">
        <v>3</v>
      </c>
      <c r="S4" s="155">
        <v>152968145</v>
      </c>
      <c r="T4" t="s">
        <v>1</v>
      </c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</row>
    <row r="5" spans="2:52" ht="13.15" customHeight="1" x14ac:dyDescent="0.25">
      <c r="B5" s="172"/>
      <c r="C5" s="173"/>
      <c r="D5" s="173"/>
      <c r="E5" s="174"/>
      <c r="F5" s="34"/>
      <c r="R5" s="155" t="s">
        <v>4</v>
      </c>
      <c r="S5" s="155">
        <v>152962797</v>
      </c>
      <c r="T5" t="s">
        <v>1</v>
      </c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</row>
    <row r="6" spans="2:52" ht="13.15" customHeight="1" x14ac:dyDescent="0.25">
      <c r="B6" s="435" t="s">
        <v>5</v>
      </c>
      <c r="C6" s="436"/>
      <c r="D6" s="436"/>
      <c r="E6" s="437"/>
      <c r="F6" s="34"/>
      <c r="R6" s="155" t="s">
        <v>6</v>
      </c>
      <c r="S6" s="155">
        <v>149566841</v>
      </c>
      <c r="T6" t="s">
        <v>1</v>
      </c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</row>
    <row r="7" spans="2:52" ht="13.15" customHeight="1" x14ac:dyDescent="0.25">
      <c r="B7" s="175"/>
      <c r="C7" s="176"/>
      <c r="D7" s="176"/>
      <c r="E7" s="177"/>
      <c r="F7" s="34"/>
      <c r="R7" s="155" t="s">
        <v>7</v>
      </c>
      <c r="S7" s="155">
        <v>149947714</v>
      </c>
      <c r="T7" t="s">
        <v>1</v>
      </c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</row>
    <row r="8" spans="2:52" ht="18.75" x14ac:dyDescent="0.3">
      <c r="B8" s="178" t="s">
        <v>8</v>
      </c>
      <c r="C8" s="438" t="s">
        <v>284</v>
      </c>
      <c r="D8" s="438"/>
      <c r="E8" s="439"/>
      <c r="F8" s="34"/>
      <c r="R8" s="155" t="s">
        <v>9</v>
      </c>
      <c r="S8" s="155">
        <v>149693995</v>
      </c>
      <c r="T8" t="s">
        <v>10</v>
      </c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</row>
    <row r="9" spans="2:52" ht="15" x14ac:dyDescent="0.25">
      <c r="B9" s="179" t="s">
        <v>11</v>
      </c>
      <c r="C9" s="428" t="str">
        <f>IFERROR(VLOOKUP(C8,R1:T295,3,FALSE),"")</f>
        <v>Uždaroji akcinė bendrovė (UAB)</v>
      </c>
      <c r="D9" s="428"/>
      <c r="E9" s="429"/>
      <c r="F9" s="34"/>
      <c r="H9" s="156" t="s">
        <v>12</v>
      </c>
      <c r="L9" s="156" t="s">
        <v>13</v>
      </c>
      <c r="R9" s="155" t="s">
        <v>14</v>
      </c>
      <c r="S9" s="155">
        <v>149951417</v>
      </c>
      <c r="T9" t="s">
        <v>1</v>
      </c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</row>
    <row r="10" spans="2:52" ht="15" x14ac:dyDescent="0.25">
      <c r="B10" s="180" t="s">
        <v>15</v>
      </c>
      <c r="C10" s="428">
        <f>IFERROR(VLOOKUP(C8,R2:S295,2,FALSE),"")</f>
        <v>172412113</v>
      </c>
      <c r="D10" s="428"/>
      <c r="E10" s="429"/>
      <c r="F10" s="34"/>
      <c r="H10" s="156" t="s">
        <v>1</v>
      </c>
      <c r="L10" s="156" t="s">
        <v>16</v>
      </c>
      <c r="R10" s="155" t="s">
        <v>17</v>
      </c>
      <c r="S10" s="155">
        <v>250135860</v>
      </c>
      <c r="T10" t="s">
        <v>1</v>
      </c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</row>
    <row r="11" spans="2:52" ht="15" x14ac:dyDescent="0.25">
      <c r="B11" s="181" t="s">
        <v>18</v>
      </c>
      <c r="C11" s="440">
        <v>35659</v>
      </c>
      <c r="D11" s="428"/>
      <c r="E11" s="429"/>
      <c r="F11" s="34"/>
      <c r="H11" s="156" t="s">
        <v>19</v>
      </c>
      <c r="L11" s="156" t="s">
        <v>20</v>
      </c>
      <c r="R11" s="155" t="s">
        <v>21</v>
      </c>
      <c r="S11" s="155">
        <v>153720195</v>
      </c>
      <c r="T11" t="s">
        <v>10</v>
      </c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</row>
    <row r="12" spans="2:52" ht="26.25" customHeight="1" x14ac:dyDescent="0.25">
      <c r="B12" s="180" t="s">
        <v>22</v>
      </c>
      <c r="C12" s="441" t="s">
        <v>32</v>
      </c>
      <c r="D12" s="441"/>
      <c r="E12" s="442"/>
      <c r="F12" s="34"/>
      <c r="L12" s="156" t="s">
        <v>23</v>
      </c>
      <c r="R12" s="155" t="s">
        <v>24</v>
      </c>
      <c r="S12" s="155">
        <v>154138664</v>
      </c>
      <c r="T12" t="s">
        <v>1</v>
      </c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</row>
    <row r="13" spans="2:52" ht="15" customHeight="1" x14ac:dyDescent="0.25">
      <c r="B13" s="181"/>
      <c r="C13" s="440"/>
      <c r="D13" s="428"/>
      <c r="E13" s="429"/>
      <c r="F13" s="34"/>
      <c r="L13" s="156" t="s">
        <v>25</v>
      </c>
      <c r="R13" s="155" t="s">
        <v>26</v>
      </c>
      <c r="S13" s="155">
        <v>154111083</v>
      </c>
      <c r="T13" t="s">
        <v>1</v>
      </c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</row>
    <row r="14" spans="2:52" ht="15" x14ac:dyDescent="0.25">
      <c r="B14" s="180" t="s">
        <v>27</v>
      </c>
      <c r="C14" s="428" t="s">
        <v>464</v>
      </c>
      <c r="D14" s="428"/>
      <c r="E14" s="429"/>
      <c r="F14" s="34"/>
      <c r="H14" s="156" t="s">
        <v>28</v>
      </c>
      <c r="L14" s="156" t="s">
        <v>29</v>
      </c>
      <c r="R14" s="155" t="s">
        <v>30</v>
      </c>
      <c r="S14" s="155">
        <v>154112751</v>
      </c>
      <c r="T14" t="s">
        <v>1</v>
      </c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</row>
    <row r="15" spans="2:52" ht="15" x14ac:dyDescent="0.25">
      <c r="B15" s="180" t="s">
        <v>31</v>
      </c>
      <c r="C15" s="430" t="s">
        <v>478</v>
      </c>
      <c r="D15" s="430"/>
      <c r="E15" s="431"/>
      <c r="F15" s="34"/>
      <c r="H15" s="156" t="s">
        <v>32</v>
      </c>
      <c r="L15" s="156" t="s">
        <v>33</v>
      </c>
      <c r="R15" s="155" t="s">
        <v>34</v>
      </c>
      <c r="S15" s="155">
        <v>152812840</v>
      </c>
      <c r="T15" t="s">
        <v>1</v>
      </c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</row>
    <row r="16" spans="2:52" ht="15" x14ac:dyDescent="0.25">
      <c r="B16" s="180"/>
      <c r="C16" s="81"/>
      <c r="D16" s="81"/>
      <c r="E16" s="182"/>
      <c r="F16" s="34"/>
      <c r="H16" s="156" t="s">
        <v>35</v>
      </c>
      <c r="L16" s="156" t="s">
        <v>36</v>
      </c>
      <c r="R16" s="155" t="s">
        <v>37</v>
      </c>
      <c r="S16" s="155">
        <v>152840633</v>
      </c>
      <c r="T16" t="s">
        <v>1</v>
      </c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</row>
    <row r="17" spans="2:50" ht="15" x14ac:dyDescent="0.25">
      <c r="B17" s="180"/>
      <c r="C17" s="432" t="s">
        <v>38</v>
      </c>
      <c r="D17" s="433"/>
      <c r="E17" s="434"/>
      <c r="F17" s="34"/>
      <c r="H17" s="156" t="s">
        <v>39</v>
      </c>
      <c r="L17" s="156" t="s">
        <v>40</v>
      </c>
      <c r="R17" s="155" t="s">
        <v>41</v>
      </c>
      <c r="S17" s="155">
        <v>152814478</v>
      </c>
      <c r="T17" t="s">
        <v>12</v>
      </c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</row>
    <row r="18" spans="2:50" ht="15" x14ac:dyDescent="0.25">
      <c r="B18" s="180" t="s">
        <v>42</v>
      </c>
      <c r="C18" s="467" t="s">
        <v>43</v>
      </c>
      <c r="D18" s="467"/>
      <c r="E18" s="183" t="s">
        <v>44</v>
      </c>
      <c r="F18" s="34"/>
      <c r="H18" s="156" t="s">
        <v>45</v>
      </c>
      <c r="L18" s="156" t="s">
        <v>46</v>
      </c>
      <c r="R18" s="155" t="s">
        <v>47</v>
      </c>
      <c r="S18" s="155">
        <v>154724428</v>
      </c>
      <c r="T18" t="s">
        <v>10</v>
      </c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</row>
    <row r="19" spans="2:50" ht="15" x14ac:dyDescent="0.25">
      <c r="B19" s="184" t="s">
        <v>48</v>
      </c>
      <c r="C19" s="468" t="s">
        <v>465</v>
      </c>
      <c r="D19" s="469"/>
      <c r="E19" s="185">
        <v>1</v>
      </c>
      <c r="F19" s="34"/>
      <c r="H19" s="156" t="s">
        <v>49</v>
      </c>
      <c r="L19" s="156" t="s">
        <v>50</v>
      </c>
      <c r="R19" s="155" t="s">
        <v>51</v>
      </c>
      <c r="S19" s="155">
        <v>154742789</v>
      </c>
      <c r="T19" t="s">
        <v>1</v>
      </c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</row>
    <row r="20" spans="2:50" ht="15" x14ac:dyDescent="0.25">
      <c r="B20" s="184" t="s">
        <v>52</v>
      </c>
      <c r="C20" s="468"/>
      <c r="D20" s="469"/>
      <c r="E20" s="185"/>
      <c r="F20" s="34"/>
      <c r="H20" s="156" t="s">
        <v>53</v>
      </c>
      <c r="L20" s="156" t="s">
        <v>54</v>
      </c>
      <c r="R20" s="155" t="s">
        <v>55</v>
      </c>
      <c r="S20" s="155">
        <v>154866655</v>
      </c>
      <c r="T20" t="s">
        <v>1</v>
      </c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</row>
    <row r="21" spans="2:50" ht="15" x14ac:dyDescent="0.25">
      <c r="B21" s="184" t="s">
        <v>56</v>
      </c>
      <c r="C21" s="470"/>
      <c r="D21" s="471"/>
      <c r="E21" s="185"/>
      <c r="F21" s="34"/>
      <c r="H21" s="156" t="s">
        <v>57</v>
      </c>
      <c r="R21" s="155" t="s">
        <v>58</v>
      </c>
      <c r="S21" s="155">
        <v>154850665</v>
      </c>
      <c r="T21" t="s">
        <v>1</v>
      </c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2:50" ht="15" x14ac:dyDescent="0.25">
      <c r="B22" s="184" t="s">
        <v>59</v>
      </c>
      <c r="C22" s="470"/>
      <c r="D22" s="471"/>
      <c r="E22" s="185"/>
      <c r="F22" s="34"/>
      <c r="H22" s="156" t="s">
        <v>60</v>
      </c>
      <c r="R22" s="155" t="s">
        <v>61</v>
      </c>
      <c r="S22" s="155">
        <v>152003098</v>
      </c>
      <c r="T22" t="s">
        <v>12</v>
      </c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</row>
    <row r="23" spans="2:50" ht="15" x14ac:dyDescent="0.25">
      <c r="B23" s="184" t="s">
        <v>62</v>
      </c>
      <c r="C23" s="470"/>
      <c r="D23" s="471"/>
      <c r="E23" s="185"/>
      <c r="F23" s="34"/>
      <c r="H23" s="156" t="s">
        <v>63</v>
      </c>
      <c r="R23" s="155" t="s">
        <v>64</v>
      </c>
      <c r="S23" s="155">
        <v>301500997</v>
      </c>
      <c r="T23" t="s">
        <v>1</v>
      </c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</row>
    <row r="24" spans="2:50" ht="16.5" customHeight="1" x14ac:dyDescent="0.25">
      <c r="B24" s="184" t="s">
        <v>65</v>
      </c>
      <c r="C24" s="470"/>
      <c r="D24" s="471"/>
      <c r="E24" s="185"/>
      <c r="F24" s="34"/>
      <c r="H24" s="156" t="s">
        <v>66</v>
      </c>
      <c r="R24" s="155" t="s">
        <v>67</v>
      </c>
      <c r="S24" s="155">
        <v>300076944</v>
      </c>
      <c r="T24" t="s">
        <v>1</v>
      </c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</row>
    <row r="25" spans="2:50" ht="15" x14ac:dyDescent="0.25">
      <c r="B25" s="184" t="s">
        <v>68</v>
      </c>
      <c r="C25" s="470"/>
      <c r="D25" s="471"/>
      <c r="E25" s="185"/>
      <c r="F25" s="34"/>
      <c r="H25" s="156"/>
      <c r="R25" s="155" t="s">
        <v>69</v>
      </c>
      <c r="S25" s="155">
        <v>152007157</v>
      </c>
      <c r="T25" t="s">
        <v>1</v>
      </c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</row>
    <row r="26" spans="2:50" ht="15" x14ac:dyDescent="0.25">
      <c r="B26" s="184" t="s">
        <v>70</v>
      </c>
      <c r="C26" s="468"/>
      <c r="D26" s="469"/>
      <c r="E26" s="185"/>
      <c r="F26" s="34"/>
      <c r="R26" s="155" t="s">
        <v>71</v>
      </c>
      <c r="S26" s="155">
        <v>181613656</v>
      </c>
      <c r="T26" t="s">
        <v>1</v>
      </c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</row>
    <row r="27" spans="2:50" ht="15" x14ac:dyDescent="0.25">
      <c r="B27" s="184" t="s">
        <v>72</v>
      </c>
      <c r="C27" s="468"/>
      <c r="D27" s="469"/>
      <c r="E27" s="185"/>
      <c r="F27" s="34"/>
      <c r="R27" s="155" t="s">
        <v>73</v>
      </c>
      <c r="S27" s="155">
        <v>155475990</v>
      </c>
      <c r="T27" t="s">
        <v>1</v>
      </c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</row>
    <row r="28" spans="2:50" ht="15" x14ac:dyDescent="0.25">
      <c r="B28" s="184" t="s">
        <v>74</v>
      </c>
      <c r="C28" s="468"/>
      <c r="D28" s="469"/>
      <c r="E28" s="185"/>
      <c r="F28" s="34"/>
      <c r="R28" s="155" t="s">
        <v>75</v>
      </c>
      <c r="S28" s="155">
        <v>155513971</v>
      </c>
      <c r="T28" t="s">
        <v>1</v>
      </c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</row>
    <row r="29" spans="2:50" ht="15" x14ac:dyDescent="0.25">
      <c r="B29" s="184" t="s">
        <v>76</v>
      </c>
      <c r="C29" s="472" t="s">
        <v>77</v>
      </c>
      <c r="D29" s="473"/>
      <c r="E29" s="186">
        <f>100%-SUM(E19:E28)</f>
        <v>0</v>
      </c>
      <c r="F29" s="34"/>
      <c r="R29" s="155" t="s">
        <v>78</v>
      </c>
      <c r="S29" s="155">
        <v>255512870</v>
      </c>
      <c r="T29" t="s">
        <v>1</v>
      </c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</row>
    <row r="30" spans="2:50" ht="15" x14ac:dyDescent="0.25">
      <c r="B30" s="184"/>
      <c r="C30" s="84"/>
      <c r="D30" s="84"/>
      <c r="E30" s="187"/>
      <c r="F30" s="34"/>
      <c r="R30" s="155" t="s">
        <v>79</v>
      </c>
      <c r="S30" s="155">
        <v>155461670</v>
      </c>
      <c r="T30" t="s">
        <v>1</v>
      </c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</row>
    <row r="31" spans="2:50" ht="15" x14ac:dyDescent="0.25">
      <c r="B31" s="188" t="s">
        <v>80</v>
      </c>
      <c r="C31" s="474">
        <v>1</v>
      </c>
      <c r="D31" s="474"/>
      <c r="E31" s="475"/>
      <c r="F31" s="34"/>
      <c r="R31" s="155" t="s">
        <v>81</v>
      </c>
      <c r="S31" s="155">
        <v>155634880</v>
      </c>
      <c r="T31" t="s">
        <v>1</v>
      </c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</row>
    <row r="32" spans="2:50" ht="24" x14ac:dyDescent="0.25">
      <c r="B32" s="189" t="s">
        <v>432</v>
      </c>
      <c r="C32" s="476"/>
      <c r="D32" s="476"/>
      <c r="E32" s="477"/>
      <c r="F32" s="34"/>
      <c r="H32" s="76"/>
      <c r="R32" s="155" t="s">
        <v>83</v>
      </c>
      <c r="S32" s="155">
        <v>155402647</v>
      </c>
      <c r="T32" t="s">
        <v>10</v>
      </c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</row>
    <row r="33" spans="1:50" ht="15" x14ac:dyDescent="0.25">
      <c r="B33" s="181"/>
      <c r="C33" s="190"/>
      <c r="D33" s="190"/>
      <c r="E33" s="191"/>
      <c r="F33" s="34"/>
      <c r="I33" s="76"/>
      <c r="J33" s="76"/>
      <c r="M33" s="76"/>
      <c r="N33" s="76"/>
      <c r="O33" s="76"/>
      <c r="P33" s="76"/>
      <c r="Q33" s="76"/>
      <c r="R33" s="155" t="s">
        <v>84</v>
      </c>
      <c r="S33" s="155">
        <v>156916523</v>
      </c>
      <c r="T33" t="s">
        <v>1</v>
      </c>
      <c r="U33" s="76"/>
      <c r="V33" s="76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</row>
    <row r="34" spans="1:50" ht="24" x14ac:dyDescent="0.25">
      <c r="B34" s="192" t="s">
        <v>85</v>
      </c>
      <c r="C34" s="482" t="s">
        <v>229</v>
      </c>
      <c r="D34" s="482"/>
      <c r="E34" s="483"/>
      <c r="F34" s="34"/>
      <c r="R34" s="155" t="s">
        <v>86</v>
      </c>
      <c r="S34" s="155">
        <v>256564350</v>
      </c>
      <c r="T34" t="s">
        <v>1</v>
      </c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</row>
    <row r="35" spans="1:50" ht="24" x14ac:dyDescent="0.25">
      <c r="B35" s="192" t="s">
        <v>87</v>
      </c>
      <c r="C35" s="484"/>
      <c r="D35" s="484"/>
      <c r="E35" s="485"/>
      <c r="F35" s="34"/>
      <c r="R35" s="155" t="s">
        <v>88</v>
      </c>
      <c r="S35" s="155">
        <v>156576661</v>
      </c>
      <c r="T35" t="s">
        <v>1</v>
      </c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</row>
    <row r="36" spans="1:50" ht="15" x14ac:dyDescent="0.25">
      <c r="B36" s="180"/>
      <c r="C36" s="84"/>
      <c r="D36" s="84"/>
      <c r="E36" s="187"/>
      <c r="F36" s="34"/>
      <c r="R36" s="155" t="s">
        <v>89</v>
      </c>
      <c r="S36" s="155">
        <v>156737189</v>
      </c>
      <c r="T36" t="s">
        <v>1</v>
      </c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</row>
    <row r="37" spans="1:50" ht="24.6" customHeight="1" x14ac:dyDescent="0.25">
      <c r="B37" s="180"/>
      <c r="C37" s="463" t="s">
        <v>90</v>
      </c>
      <c r="D37" s="463"/>
      <c r="E37" s="464"/>
      <c r="F37" s="34"/>
      <c r="R37" s="155" t="s">
        <v>91</v>
      </c>
      <c r="S37" s="155">
        <v>156595252</v>
      </c>
      <c r="T37" t="s">
        <v>1</v>
      </c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</row>
    <row r="38" spans="1:50" s="76" customFormat="1" ht="12" customHeight="1" x14ac:dyDescent="0.25">
      <c r="A38" s="34"/>
      <c r="B38" s="193"/>
      <c r="C38" s="480" t="s">
        <v>92</v>
      </c>
      <c r="D38" s="480"/>
      <c r="E38" s="481"/>
      <c r="F38" s="34"/>
      <c r="H38" s="77"/>
      <c r="I38" s="38"/>
      <c r="J38" s="38"/>
      <c r="K38" s="38"/>
      <c r="L38" s="38"/>
      <c r="M38" s="38"/>
      <c r="N38" s="38"/>
      <c r="O38" s="38"/>
      <c r="P38" s="38"/>
      <c r="Q38" s="38"/>
      <c r="R38" s="155" t="s">
        <v>93</v>
      </c>
      <c r="S38" s="155">
        <v>157531950</v>
      </c>
      <c r="T38" t="s">
        <v>1</v>
      </c>
      <c r="U38" s="38"/>
      <c r="V38" s="38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</row>
    <row r="39" spans="1:50" ht="12" customHeight="1" x14ac:dyDescent="0.25">
      <c r="B39" s="194"/>
      <c r="C39" s="449" t="s">
        <v>94</v>
      </c>
      <c r="D39" s="449"/>
      <c r="E39" s="450"/>
      <c r="F39" s="34"/>
      <c r="H39" s="77"/>
      <c r="I39" s="77"/>
      <c r="J39" s="77"/>
      <c r="M39" s="77"/>
      <c r="N39" s="77"/>
      <c r="O39" s="77"/>
      <c r="P39" s="77"/>
      <c r="Q39" s="77"/>
      <c r="R39" s="155" t="s">
        <v>95</v>
      </c>
      <c r="S39" s="155">
        <v>157521319</v>
      </c>
      <c r="T39" t="s">
        <v>1</v>
      </c>
      <c r="U39" s="77"/>
      <c r="V39" s="77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</row>
    <row r="40" spans="1:50" ht="15" x14ac:dyDescent="0.25">
      <c r="B40" s="194"/>
      <c r="C40" s="451" t="s">
        <v>96</v>
      </c>
      <c r="D40" s="451"/>
      <c r="E40" s="452"/>
      <c r="F40" s="34"/>
      <c r="I40" s="77"/>
      <c r="J40" s="77"/>
      <c r="M40" s="77"/>
      <c r="N40" s="77"/>
      <c r="O40" s="77"/>
      <c r="P40" s="77"/>
      <c r="Q40" s="77"/>
      <c r="R40" s="155" t="s">
        <v>97</v>
      </c>
      <c r="S40" s="155">
        <v>157536164</v>
      </c>
      <c r="T40" t="s">
        <v>1</v>
      </c>
      <c r="U40" s="77"/>
      <c r="V40" s="77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</row>
    <row r="41" spans="1:50" ht="27" customHeight="1" thickBot="1" x14ac:dyDescent="0.3">
      <c r="B41" s="195" t="s">
        <v>98</v>
      </c>
      <c r="C41" s="262" t="s">
        <v>99</v>
      </c>
      <c r="D41" s="41"/>
      <c r="E41" s="263" t="s">
        <v>461</v>
      </c>
      <c r="F41" s="34"/>
      <c r="H41" s="77"/>
      <c r="R41" s="155" t="s">
        <v>101</v>
      </c>
      <c r="S41" s="155">
        <v>258325370</v>
      </c>
      <c r="T41" t="s">
        <v>1</v>
      </c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</row>
    <row r="42" spans="1:50" ht="15" x14ac:dyDescent="0.25">
      <c r="B42" s="197" t="s">
        <v>102</v>
      </c>
      <c r="C42" s="31">
        <v>2278</v>
      </c>
      <c r="D42" s="93"/>
      <c r="E42" s="198">
        <v>2292.3000000000002</v>
      </c>
      <c r="F42" s="34"/>
      <c r="H42" s="77"/>
      <c r="I42" s="77"/>
      <c r="J42" s="77"/>
      <c r="M42" s="77"/>
      <c r="N42" s="77"/>
      <c r="O42" s="77"/>
      <c r="P42" s="77"/>
      <c r="Q42" s="77"/>
      <c r="R42" s="155" t="s">
        <v>103</v>
      </c>
      <c r="S42" s="155">
        <v>158161361</v>
      </c>
      <c r="T42" t="s">
        <v>1</v>
      </c>
      <c r="U42" s="77"/>
      <c r="V42" s="77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</row>
    <row r="43" spans="1:50" ht="15" x14ac:dyDescent="0.25">
      <c r="B43" s="197" t="s">
        <v>104</v>
      </c>
      <c r="C43" s="30">
        <v>1987.4</v>
      </c>
      <c r="D43" s="93"/>
      <c r="E43" s="199">
        <v>1754.1</v>
      </c>
      <c r="F43" s="34"/>
      <c r="I43" s="77"/>
      <c r="J43" s="77"/>
      <c r="K43" s="78"/>
      <c r="L43" s="79"/>
      <c r="M43" s="77"/>
      <c r="N43" s="77"/>
      <c r="O43" s="77"/>
      <c r="P43" s="77"/>
      <c r="Q43" s="77"/>
      <c r="R43" s="155" t="s">
        <v>105</v>
      </c>
      <c r="S43" s="155">
        <v>158275315</v>
      </c>
      <c r="T43" t="s">
        <v>1</v>
      </c>
      <c r="U43" s="77"/>
      <c r="V43" s="77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</row>
    <row r="44" spans="1:50" s="77" customFormat="1" ht="15" x14ac:dyDescent="0.25">
      <c r="A44" s="34"/>
      <c r="B44" s="200" t="s">
        <v>106</v>
      </c>
      <c r="C44" s="45">
        <f>+C42-C43</f>
        <v>290.59999999999991</v>
      </c>
      <c r="D44" s="93"/>
      <c r="E44" s="201">
        <f>+E42-E43</f>
        <v>538.20000000000027</v>
      </c>
      <c r="F44" s="34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155" t="s">
        <v>107</v>
      </c>
      <c r="S44" s="155">
        <v>158737526</v>
      </c>
      <c r="T44" t="s">
        <v>10</v>
      </c>
      <c r="U44" s="38"/>
      <c r="V44" s="38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</row>
    <row r="45" spans="1:50" s="77" customFormat="1" ht="15" x14ac:dyDescent="0.25">
      <c r="A45" s="34"/>
      <c r="B45" s="197" t="s">
        <v>108</v>
      </c>
      <c r="C45" s="33">
        <v>97</v>
      </c>
      <c r="D45" s="53"/>
      <c r="E45" s="423">
        <v>75.099999999999994</v>
      </c>
      <c r="F45" s="34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155" t="s">
        <v>109</v>
      </c>
      <c r="S45" s="155">
        <v>158834726</v>
      </c>
      <c r="T45" t="s">
        <v>1</v>
      </c>
      <c r="U45" s="38"/>
      <c r="V45" s="38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</row>
    <row r="46" spans="1:50" ht="15" x14ac:dyDescent="0.25">
      <c r="B46" s="197" t="s">
        <v>110</v>
      </c>
      <c r="C46" s="29">
        <v>234.2</v>
      </c>
      <c r="D46" s="53"/>
      <c r="E46" s="202">
        <v>317.39999999999998</v>
      </c>
      <c r="F46" s="34"/>
      <c r="R46" s="155" t="s">
        <v>111</v>
      </c>
      <c r="S46" s="155">
        <v>158996646</v>
      </c>
      <c r="T46" t="s">
        <v>1</v>
      </c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</row>
    <row r="47" spans="1:50" s="77" customFormat="1" ht="15" x14ac:dyDescent="0.25">
      <c r="A47" s="34"/>
      <c r="B47" s="200" t="s">
        <v>112</v>
      </c>
      <c r="C47" s="45">
        <f>+C44-C45-C46</f>
        <v>-40.60000000000008</v>
      </c>
      <c r="D47" s="93"/>
      <c r="E47" s="201">
        <f>+E44-E45-E46</f>
        <v>145.70000000000027</v>
      </c>
      <c r="F47" s="34"/>
      <c r="I47" s="38"/>
      <c r="J47" s="38"/>
      <c r="K47" s="38"/>
      <c r="L47" s="38"/>
      <c r="M47" s="38"/>
      <c r="N47" s="38"/>
      <c r="O47" s="38"/>
      <c r="P47" s="38"/>
      <c r="Q47" s="38"/>
      <c r="R47" s="155" t="s">
        <v>113</v>
      </c>
      <c r="S47" s="155">
        <v>258847030</v>
      </c>
      <c r="T47" t="s">
        <v>10</v>
      </c>
      <c r="U47" s="38"/>
      <c r="V47" s="38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</row>
    <row r="48" spans="1:50" s="77" customFormat="1" ht="15" x14ac:dyDescent="0.25">
      <c r="A48" s="34"/>
      <c r="B48" s="197" t="s">
        <v>114</v>
      </c>
      <c r="C48" s="33"/>
      <c r="D48" s="53"/>
      <c r="E48" s="203"/>
      <c r="F48" s="34"/>
      <c r="H48" s="38"/>
      <c r="K48" s="38"/>
      <c r="L48" s="38"/>
      <c r="R48" s="155" t="s">
        <v>115</v>
      </c>
      <c r="S48" s="155">
        <v>165717011</v>
      </c>
      <c r="T48" t="s">
        <v>1</v>
      </c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</row>
    <row r="49" spans="1:50" ht="15" x14ac:dyDescent="0.25">
      <c r="B49" s="197" t="s">
        <v>116</v>
      </c>
      <c r="C49" s="29">
        <v>27.8</v>
      </c>
      <c r="D49" s="53"/>
      <c r="E49" s="204">
        <v>26</v>
      </c>
      <c r="F49" s="34"/>
      <c r="H49" s="77"/>
      <c r="R49" s="155" t="s">
        <v>117</v>
      </c>
      <c r="S49" s="155">
        <v>235014830</v>
      </c>
      <c r="T49" t="s">
        <v>12</v>
      </c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</row>
    <row r="50" spans="1:50" ht="15" x14ac:dyDescent="0.25">
      <c r="B50" s="197" t="s">
        <v>118</v>
      </c>
      <c r="C50" s="49">
        <f>C51-C52</f>
        <v>-34.9</v>
      </c>
      <c r="D50" s="93"/>
      <c r="E50" s="205">
        <f>E51-E52</f>
        <v>-32.9</v>
      </c>
      <c r="F50" s="34"/>
      <c r="I50" s="77"/>
      <c r="J50" s="77"/>
      <c r="M50" s="77"/>
      <c r="N50" s="77"/>
      <c r="O50" s="77"/>
      <c r="P50" s="77"/>
      <c r="Q50" s="77"/>
      <c r="R50" s="155" t="s">
        <v>119</v>
      </c>
      <c r="S50" s="155">
        <v>133154754</v>
      </c>
      <c r="T50" t="s">
        <v>1</v>
      </c>
      <c r="U50" s="77"/>
      <c r="V50" s="77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</row>
    <row r="51" spans="1:50" ht="15" x14ac:dyDescent="0.25">
      <c r="B51" s="206" t="s">
        <v>120</v>
      </c>
      <c r="C51" s="32">
        <v>6.7</v>
      </c>
      <c r="D51" s="53"/>
      <c r="E51" s="207">
        <v>4.0999999999999996</v>
      </c>
      <c r="F51" s="34"/>
      <c r="I51" s="77"/>
      <c r="J51" s="77"/>
      <c r="M51" s="77"/>
      <c r="N51" s="77"/>
      <c r="O51" s="77"/>
      <c r="P51" s="77"/>
      <c r="Q51" s="77"/>
      <c r="R51" s="155" t="s">
        <v>121</v>
      </c>
      <c r="S51" s="155">
        <v>132751369</v>
      </c>
      <c r="T51" t="s">
        <v>1</v>
      </c>
      <c r="U51" s="77"/>
      <c r="V51" s="77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</row>
    <row r="52" spans="1:50" ht="15" x14ac:dyDescent="0.25">
      <c r="B52" s="206" t="s">
        <v>122</v>
      </c>
      <c r="C52" s="30">
        <v>41.6</v>
      </c>
      <c r="D52" s="53"/>
      <c r="E52" s="208">
        <v>37</v>
      </c>
      <c r="F52" s="34"/>
      <c r="I52" s="77"/>
      <c r="J52" s="77"/>
      <c r="M52" s="77"/>
      <c r="N52" s="77"/>
      <c r="O52" s="77"/>
      <c r="P52" s="77"/>
      <c r="Q52" s="77"/>
      <c r="R52" s="155" t="s">
        <v>123</v>
      </c>
      <c r="S52" s="155">
        <v>132616649</v>
      </c>
      <c r="T52" t="s">
        <v>1</v>
      </c>
      <c r="U52" s="77"/>
      <c r="V52" s="77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</row>
    <row r="53" spans="1:50" s="77" customFormat="1" ht="15" x14ac:dyDescent="0.25">
      <c r="A53" s="34"/>
      <c r="B53" s="200" t="s">
        <v>124</v>
      </c>
      <c r="C53" s="45">
        <f>+C47+C48+C49+C50</f>
        <v>-47.700000000000074</v>
      </c>
      <c r="D53" s="93"/>
      <c r="E53" s="201">
        <f>+E47+E48+E49+E50</f>
        <v>138.80000000000027</v>
      </c>
      <c r="F53" s="34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155" t="s">
        <v>125</v>
      </c>
      <c r="S53" s="155">
        <v>132684155</v>
      </c>
      <c r="T53" t="s">
        <v>1</v>
      </c>
      <c r="U53" s="38"/>
      <c r="V53" s="38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</row>
    <row r="54" spans="1:50" ht="15" x14ac:dyDescent="0.25">
      <c r="B54" s="197" t="s">
        <v>126</v>
      </c>
      <c r="C54" s="12"/>
      <c r="D54" s="54"/>
      <c r="E54" s="209"/>
      <c r="F54" s="34"/>
      <c r="R54" s="155" t="s">
        <v>127</v>
      </c>
      <c r="S54" s="155">
        <v>233923260</v>
      </c>
      <c r="T54" t="s">
        <v>1</v>
      </c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</row>
    <row r="55" spans="1:50" s="77" customFormat="1" ht="15" x14ac:dyDescent="0.25">
      <c r="A55" s="34"/>
      <c r="B55" s="200" t="s">
        <v>128</v>
      </c>
      <c r="C55" s="45">
        <f>C53-C54</f>
        <v>-47.700000000000074</v>
      </c>
      <c r="D55" s="93"/>
      <c r="E55" s="201">
        <f>E53-E54</f>
        <v>138.80000000000027</v>
      </c>
      <c r="F55" s="34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155" t="s">
        <v>129</v>
      </c>
      <c r="S55" s="155">
        <v>133607044</v>
      </c>
      <c r="T55" t="s">
        <v>1</v>
      </c>
      <c r="U55" s="38"/>
      <c r="V55" s="38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</row>
    <row r="56" spans="1:50" s="77" customFormat="1" ht="15" x14ac:dyDescent="0.25">
      <c r="A56" s="34"/>
      <c r="B56" s="210"/>
      <c r="C56" s="112"/>
      <c r="D56" s="93"/>
      <c r="E56" s="211"/>
      <c r="F56" s="34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155" t="s">
        <v>130</v>
      </c>
      <c r="S56" s="155">
        <v>135641038</v>
      </c>
      <c r="T56" t="s">
        <v>1</v>
      </c>
      <c r="U56" s="38"/>
      <c r="V56" s="38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</row>
    <row r="57" spans="1:50" s="77" customFormat="1" ht="30" customHeight="1" x14ac:dyDescent="0.25">
      <c r="A57" s="34"/>
      <c r="B57" s="194"/>
      <c r="C57" s="463" t="s">
        <v>90</v>
      </c>
      <c r="D57" s="463"/>
      <c r="E57" s="464"/>
      <c r="F57" s="34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155" t="s">
        <v>131</v>
      </c>
      <c r="S57" s="155">
        <v>132532496</v>
      </c>
      <c r="T57" t="s">
        <v>1</v>
      </c>
      <c r="U57" s="38"/>
      <c r="V57" s="38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</row>
    <row r="58" spans="1:50" ht="27" customHeight="1" thickBot="1" x14ac:dyDescent="0.3">
      <c r="B58" s="195" t="s">
        <v>132</v>
      </c>
      <c r="C58" s="302" t="s">
        <v>133</v>
      </c>
      <c r="D58" s="41"/>
      <c r="E58" s="303" t="s">
        <v>134</v>
      </c>
      <c r="F58" s="34"/>
      <c r="R58" s="155" t="s">
        <v>135</v>
      </c>
      <c r="S58" s="155">
        <v>132626180</v>
      </c>
      <c r="T58" t="s">
        <v>10</v>
      </c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</row>
    <row r="59" spans="1:50" ht="15" x14ac:dyDescent="0.25">
      <c r="B59" s="212" t="s">
        <v>136</v>
      </c>
      <c r="C59" s="1">
        <v>4.9000000000000004</v>
      </c>
      <c r="D59" s="42"/>
      <c r="E59" s="207">
        <v>3.5</v>
      </c>
      <c r="F59" s="34"/>
      <c r="I59" s="77"/>
      <c r="J59" s="77"/>
      <c r="M59" s="77"/>
      <c r="N59" s="77"/>
      <c r="O59" s="77"/>
      <c r="P59" s="77"/>
      <c r="Q59" s="77"/>
      <c r="R59" s="155" t="s">
        <v>137</v>
      </c>
      <c r="S59" s="155">
        <v>133810450</v>
      </c>
      <c r="T59" t="s">
        <v>10</v>
      </c>
      <c r="U59" s="77"/>
      <c r="V59" s="77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</row>
    <row r="60" spans="1:50" ht="15" x14ac:dyDescent="0.25">
      <c r="B60" s="212" t="s">
        <v>138</v>
      </c>
      <c r="C60" s="28"/>
      <c r="D60" s="53"/>
      <c r="E60" s="213"/>
      <c r="F60" s="34"/>
      <c r="R60" s="155" t="s">
        <v>139</v>
      </c>
      <c r="S60" s="155">
        <v>159702357</v>
      </c>
      <c r="T60" t="s">
        <v>1</v>
      </c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</row>
    <row r="61" spans="1:50" ht="15" x14ac:dyDescent="0.25">
      <c r="B61" s="212" t="s">
        <v>140</v>
      </c>
      <c r="C61" s="28">
        <v>7217.7</v>
      </c>
      <c r="D61" s="53"/>
      <c r="E61" s="213">
        <v>6809.1</v>
      </c>
      <c r="F61" s="34"/>
      <c r="R61" s="155" t="s">
        <v>141</v>
      </c>
      <c r="S61" s="155">
        <v>301846604</v>
      </c>
      <c r="T61" t="s">
        <v>1</v>
      </c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</row>
    <row r="62" spans="1:50" ht="15" x14ac:dyDescent="0.25">
      <c r="B62" s="212" t="s">
        <v>142</v>
      </c>
      <c r="C62" s="28"/>
      <c r="D62" s="53"/>
      <c r="E62" s="213"/>
      <c r="F62" s="34"/>
      <c r="R62" s="155" t="s">
        <v>143</v>
      </c>
      <c r="S62" s="155">
        <v>166092559</v>
      </c>
      <c r="T62" t="s">
        <v>1</v>
      </c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</row>
    <row r="63" spans="1:50" ht="15" x14ac:dyDescent="0.25">
      <c r="B63" s="214" t="s">
        <v>144</v>
      </c>
      <c r="C63" s="94">
        <f>SUM(C59:C62)</f>
        <v>7222.5999999999995</v>
      </c>
      <c r="D63" s="93"/>
      <c r="E63" s="215">
        <f>SUM(E59:E62)</f>
        <v>6812.6</v>
      </c>
      <c r="F63" s="34"/>
      <c r="R63" s="155" t="s">
        <v>145</v>
      </c>
      <c r="S63" s="155">
        <v>161229484</v>
      </c>
      <c r="T63" t="s">
        <v>1</v>
      </c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</row>
    <row r="64" spans="1:50" s="77" customFormat="1" ht="15" x14ac:dyDescent="0.25">
      <c r="A64" s="34"/>
      <c r="B64" s="194"/>
      <c r="C64" s="63"/>
      <c r="D64" s="93"/>
      <c r="E64" s="216"/>
      <c r="F64" s="34"/>
      <c r="I64" s="38"/>
      <c r="J64" s="38"/>
      <c r="K64" s="38"/>
      <c r="L64" s="38"/>
      <c r="M64" s="38"/>
      <c r="N64" s="38"/>
      <c r="O64" s="38"/>
      <c r="P64" s="38"/>
      <c r="Q64" s="38"/>
      <c r="R64" s="155" t="s">
        <v>146</v>
      </c>
      <c r="S64" s="155">
        <v>161130867</v>
      </c>
      <c r="T64" t="s">
        <v>1</v>
      </c>
      <c r="U64" s="38"/>
      <c r="V64" s="38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</row>
    <row r="65" spans="1:50" ht="12.75" customHeight="1" x14ac:dyDescent="0.25">
      <c r="B65" s="217" t="s">
        <v>147</v>
      </c>
      <c r="C65" s="32">
        <v>226.3</v>
      </c>
      <c r="D65" s="53"/>
      <c r="E65" s="207">
        <v>171.1</v>
      </c>
      <c r="F65" s="34"/>
      <c r="H65" s="77"/>
      <c r="I65" s="77"/>
      <c r="J65" s="77"/>
      <c r="M65" s="77"/>
      <c r="N65" s="77"/>
      <c r="O65" s="77"/>
      <c r="P65" s="77"/>
      <c r="Q65" s="77"/>
      <c r="R65" s="155" t="s">
        <v>148</v>
      </c>
      <c r="S65" s="155">
        <v>161186428</v>
      </c>
      <c r="T65" t="s">
        <v>1</v>
      </c>
      <c r="U65" s="77"/>
      <c r="V65" s="77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</row>
    <row r="66" spans="1:50" ht="12.75" customHeight="1" x14ac:dyDescent="0.25">
      <c r="B66" s="218" t="s">
        <v>149</v>
      </c>
      <c r="C66" s="28">
        <v>404.3</v>
      </c>
      <c r="D66" s="53"/>
      <c r="E66" s="213">
        <v>468</v>
      </c>
      <c r="F66" s="34"/>
      <c r="H66" s="77"/>
      <c r="I66" s="77"/>
      <c r="J66" s="77"/>
      <c r="M66" s="77"/>
      <c r="N66" s="77"/>
      <c r="O66" s="77"/>
      <c r="P66" s="77"/>
      <c r="Q66" s="77"/>
      <c r="R66" s="155" t="s">
        <v>150</v>
      </c>
      <c r="S66" s="155">
        <v>162559136</v>
      </c>
      <c r="T66" t="s">
        <v>1</v>
      </c>
      <c r="U66" s="77"/>
      <c r="V66" s="77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</row>
    <row r="67" spans="1:50" ht="15" x14ac:dyDescent="0.25">
      <c r="B67" s="219" t="s">
        <v>151</v>
      </c>
      <c r="C67" s="28"/>
      <c r="D67" s="53"/>
      <c r="E67" s="213"/>
      <c r="F67" s="34"/>
      <c r="H67" s="77"/>
      <c r="I67" s="77"/>
      <c r="J67" s="77"/>
      <c r="M67" s="77"/>
      <c r="N67" s="77"/>
      <c r="O67" s="77"/>
      <c r="P67" s="77"/>
      <c r="Q67" s="77"/>
      <c r="R67" s="155" t="s">
        <v>152</v>
      </c>
      <c r="S67" s="155">
        <v>162441351</v>
      </c>
      <c r="T67" t="s">
        <v>1</v>
      </c>
      <c r="U67" s="77"/>
      <c r="V67" s="77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</row>
    <row r="68" spans="1:50" ht="15" x14ac:dyDescent="0.25">
      <c r="B68" s="219" t="s">
        <v>153</v>
      </c>
      <c r="C68" s="30">
        <v>142.80000000000001</v>
      </c>
      <c r="D68" s="53"/>
      <c r="E68" s="208">
        <v>232.1</v>
      </c>
      <c r="F68" s="34"/>
      <c r="H68" s="77"/>
      <c r="I68" s="77"/>
      <c r="J68" s="77"/>
      <c r="M68" s="77"/>
      <c r="N68" s="77"/>
      <c r="O68" s="77"/>
      <c r="P68" s="77"/>
      <c r="Q68" s="77"/>
      <c r="R68" s="155" t="s">
        <v>154</v>
      </c>
      <c r="S68" s="155">
        <v>162732556</v>
      </c>
      <c r="T68" t="s">
        <v>1</v>
      </c>
      <c r="U68" s="77"/>
      <c r="V68" s="77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</row>
    <row r="69" spans="1:50" ht="15" x14ac:dyDescent="0.25">
      <c r="B69" s="214" t="s">
        <v>155</v>
      </c>
      <c r="C69" s="94">
        <f>SUM(C65:C68)</f>
        <v>773.40000000000009</v>
      </c>
      <c r="D69" s="93"/>
      <c r="E69" s="215">
        <f>SUM(E65:E68)</f>
        <v>871.2</v>
      </c>
      <c r="F69" s="34"/>
      <c r="I69" s="77"/>
      <c r="J69" s="77"/>
      <c r="M69" s="77"/>
      <c r="N69" s="77"/>
      <c r="O69" s="77"/>
      <c r="P69" s="77"/>
      <c r="Q69" s="77"/>
      <c r="R69" s="155" t="s">
        <v>156</v>
      </c>
      <c r="S69" s="155">
        <v>162468366</v>
      </c>
      <c r="T69" t="s">
        <v>10</v>
      </c>
      <c r="U69" s="77"/>
      <c r="V69" s="77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</row>
    <row r="70" spans="1:50" s="77" customFormat="1" ht="10.5" customHeight="1" x14ac:dyDescent="0.25">
      <c r="A70" s="34"/>
      <c r="B70" s="214"/>
      <c r="C70" s="94"/>
      <c r="D70" s="93"/>
      <c r="E70" s="215"/>
      <c r="F70" s="34"/>
      <c r="I70" s="38"/>
      <c r="J70" s="38"/>
      <c r="K70" s="38"/>
      <c r="L70" s="38"/>
      <c r="M70" s="38"/>
      <c r="N70" s="38"/>
      <c r="O70" s="38"/>
      <c r="P70" s="38"/>
      <c r="Q70" s="38"/>
      <c r="R70" s="155" t="s">
        <v>157</v>
      </c>
      <c r="S70" s="155">
        <v>140089260</v>
      </c>
      <c r="T70" t="s">
        <v>12</v>
      </c>
      <c r="U70" s="38"/>
      <c r="V70" s="38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</row>
    <row r="71" spans="1:50" s="77" customFormat="1" ht="15" x14ac:dyDescent="0.25">
      <c r="A71" s="34"/>
      <c r="B71" s="214" t="s">
        <v>158</v>
      </c>
      <c r="C71" s="13">
        <v>4.8</v>
      </c>
      <c r="D71" s="54"/>
      <c r="E71" s="220">
        <v>3.4</v>
      </c>
      <c r="F71" s="34"/>
      <c r="H71" s="38"/>
      <c r="K71" s="38"/>
      <c r="L71" s="38"/>
      <c r="R71" s="155" t="s">
        <v>159</v>
      </c>
      <c r="S71" s="155">
        <v>140249252</v>
      </c>
      <c r="T71" t="s">
        <v>12</v>
      </c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</row>
    <row r="72" spans="1:50" s="77" customFormat="1" ht="15" x14ac:dyDescent="0.25">
      <c r="A72" s="34"/>
      <c r="B72" s="214"/>
      <c r="C72" s="94"/>
      <c r="D72" s="93"/>
      <c r="E72" s="215"/>
      <c r="F72" s="34"/>
      <c r="I72" s="38"/>
      <c r="J72" s="38"/>
      <c r="K72" s="38"/>
      <c r="L72" s="38"/>
      <c r="M72" s="38"/>
      <c r="N72" s="38"/>
      <c r="O72" s="38"/>
      <c r="P72" s="38"/>
      <c r="Q72" s="38"/>
      <c r="R72" s="155" t="s">
        <v>160</v>
      </c>
      <c r="S72" s="155">
        <v>163743744</v>
      </c>
      <c r="T72" t="s">
        <v>1</v>
      </c>
      <c r="U72" s="38"/>
      <c r="V72" s="38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</row>
    <row r="73" spans="1:50" s="77" customFormat="1" ht="15" x14ac:dyDescent="0.25">
      <c r="A73" s="34"/>
      <c r="B73" s="214" t="s">
        <v>161</v>
      </c>
      <c r="C73" s="28"/>
      <c r="D73" s="53"/>
      <c r="E73" s="213"/>
      <c r="F73" s="34"/>
      <c r="K73" s="38"/>
      <c r="L73" s="38"/>
      <c r="R73" s="155" t="s">
        <v>162</v>
      </c>
      <c r="S73" s="155">
        <v>140033557</v>
      </c>
      <c r="T73" t="s">
        <v>1</v>
      </c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</row>
    <row r="74" spans="1:50" s="77" customFormat="1" ht="15" x14ac:dyDescent="0.25">
      <c r="A74" s="34"/>
      <c r="B74" s="194"/>
      <c r="C74" s="95"/>
      <c r="D74" s="93"/>
      <c r="E74" s="216"/>
      <c r="F74" s="34"/>
      <c r="K74" s="38"/>
      <c r="L74" s="38"/>
      <c r="R74" s="155" t="s">
        <v>163</v>
      </c>
      <c r="S74" s="155">
        <v>140031353</v>
      </c>
      <c r="T74" t="s">
        <v>1</v>
      </c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</row>
    <row r="75" spans="1:50" ht="13.5" customHeight="1" x14ac:dyDescent="0.25">
      <c r="B75" s="221" t="s">
        <v>164</v>
      </c>
      <c r="C75" s="94">
        <f>SUM(C63,C69,C71,C73)</f>
        <v>8000.8</v>
      </c>
      <c r="D75" s="93"/>
      <c r="E75" s="215">
        <f>SUM(E63,E69,E71,E73)</f>
        <v>7687.2</v>
      </c>
      <c r="F75" s="34"/>
      <c r="H75" s="77"/>
      <c r="I75" s="77"/>
      <c r="J75" s="77"/>
      <c r="M75" s="77"/>
      <c r="N75" s="77"/>
      <c r="O75" s="77"/>
      <c r="P75" s="77"/>
      <c r="Q75" s="77"/>
      <c r="R75" s="155" t="s">
        <v>165</v>
      </c>
      <c r="S75" s="155">
        <v>140842886</v>
      </c>
      <c r="T75" t="s">
        <v>1</v>
      </c>
      <c r="U75" s="77"/>
      <c r="V75" s="77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</row>
    <row r="76" spans="1:50" s="77" customFormat="1" ht="15" x14ac:dyDescent="0.25">
      <c r="A76" s="34"/>
      <c r="B76" s="222"/>
      <c r="C76" s="95"/>
      <c r="D76" s="93"/>
      <c r="E76" s="216"/>
      <c r="F76" s="34"/>
      <c r="K76" s="38"/>
      <c r="L76" s="38"/>
      <c r="R76" s="155" t="s">
        <v>166</v>
      </c>
      <c r="S76" s="155">
        <v>140842929</v>
      </c>
      <c r="T76" t="s">
        <v>1</v>
      </c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</row>
    <row r="77" spans="1:50" ht="24.75" x14ac:dyDescent="0.25">
      <c r="B77" s="223" t="s">
        <v>167</v>
      </c>
      <c r="C77" s="4">
        <v>3461.8</v>
      </c>
      <c r="D77" s="53"/>
      <c r="E77" s="213">
        <v>3461.8</v>
      </c>
      <c r="F77" s="34"/>
      <c r="H77" s="77"/>
      <c r="I77" s="77"/>
      <c r="J77" s="77"/>
      <c r="M77" s="77"/>
      <c r="N77" s="77"/>
      <c r="O77" s="77"/>
      <c r="P77" s="77"/>
      <c r="Q77" s="77"/>
      <c r="R77" s="155" t="s">
        <v>168</v>
      </c>
      <c r="S77" s="155">
        <v>141525547</v>
      </c>
      <c r="T77" t="s">
        <v>1</v>
      </c>
      <c r="U77" s="77"/>
      <c r="V77" s="77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</row>
    <row r="78" spans="1:50" s="77" customFormat="1" ht="15.75" customHeight="1" x14ac:dyDescent="0.25">
      <c r="A78" s="34"/>
      <c r="B78" s="224" t="s">
        <v>169</v>
      </c>
      <c r="C78" s="4">
        <v>3461.8</v>
      </c>
      <c r="D78" s="53"/>
      <c r="E78" s="213">
        <v>3461.8</v>
      </c>
      <c r="F78" s="34"/>
      <c r="K78" s="38"/>
      <c r="L78" s="38"/>
      <c r="R78" s="155" t="s">
        <v>170</v>
      </c>
      <c r="S78" s="155">
        <v>140786882</v>
      </c>
      <c r="T78" t="s">
        <v>10</v>
      </c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</row>
    <row r="79" spans="1:50" s="77" customFormat="1" ht="24.75" x14ac:dyDescent="0.25">
      <c r="A79" s="34"/>
      <c r="B79" s="223" t="s">
        <v>171</v>
      </c>
      <c r="C79" s="4"/>
      <c r="D79" s="53"/>
      <c r="E79" s="213"/>
      <c r="F79" s="34"/>
      <c r="K79" s="38"/>
      <c r="L79" s="38"/>
      <c r="R79" s="155" t="s">
        <v>172</v>
      </c>
      <c r="S79" s="155">
        <v>302827126</v>
      </c>
      <c r="T79" t="s">
        <v>1</v>
      </c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</row>
    <row r="80" spans="1:50" s="77" customFormat="1" ht="15" x14ac:dyDescent="0.25">
      <c r="A80" s="34"/>
      <c r="B80" s="223" t="s">
        <v>173</v>
      </c>
      <c r="C80" s="4"/>
      <c r="D80" s="53"/>
      <c r="E80" s="213"/>
      <c r="F80" s="34"/>
      <c r="K80" s="38"/>
      <c r="L80" s="38"/>
      <c r="R80" s="155" t="s">
        <v>174</v>
      </c>
      <c r="S80" s="155">
        <v>163252987</v>
      </c>
      <c r="T80" t="s">
        <v>1</v>
      </c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</row>
    <row r="81" spans="1:50" s="77" customFormat="1" ht="15" x14ac:dyDescent="0.25">
      <c r="A81" s="34"/>
      <c r="B81" s="225" t="s">
        <v>175</v>
      </c>
      <c r="C81" s="4"/>
      <c r="D81" s="53"/>
      <c r="E81" s="213"/>
      <c r="F81" s="34"/>
      <c r="K81" s="38"/>
      <c r="L81" s="38"/>
      <c r="R81" s="155" t="s">
        <v>176</v>
      </c>
      <c r="S81" s="155">
        <v>163934977</v>
      </c>
      <c r="T81" t="s">
        <v>10</v>
      </c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</row>
    <row r="82" spans="1:50" s="77" customFormat="1" ht="15" x14ac:dyDescent="0.25">
      <c r="A82" s="34"/>
      <c r="B82" s="223" t="s">
        <v>177</v>
      </c>
      <c r="C82" s="4"/>
      <c r="D82" s="53"/>
      <c r="E82" s="213"/>
      <c r="F82" s="34"/>
      <c r="K82" s="38"/>
      <c r="L82" s="38"/>
      <c r="R82" s="155" t="s">
        <v>178</v>
      </c>
      <c r="S82" s="155">
        <v>163994426</v>
      </c>
      <c r="T82" t="s">
        <v>1</v>
      </c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</row>
    <row r="83" spans="1:50" s="77" customFormat="1" ht="15" x14ac:dyDescent="0.25">
      <c r="A83" s="34"/>
      <c r="B83" s="223" t="s">
        <v>179</v>
      </c>
      <c r="C83" s="4"/>
      <c r="D83" s="53"/>
      <c r="E83" s="213"/>
      <c r="F83" s="34"/>
      <c r="H83" s="38"/>
      <c r="K83" s="38"/>
      <c r="L83" s="38"/>
      <c r="R83" s="155" t="s">
        <v>180</v>
      </c>
      <c r="S83" s="155">
        <v>163994611</v>
      </c>
      <c r="T83" t="s">
        <v>1</v>
      </c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</row>
    <row r="84" spans="1:50" s="77" customFormat="1" ht="15" x14ac:dyDescent="0.25">
      <c r="A84" s="34"/>
      <c r="B84" s="224" t="s">
        <v>181</v>
      </c>
      <c r="C84" s="4"/>
      <c r="D84" s="53"/>
      <c r="E84" s="213"/>
      <c r="F84" s="34"/>
      <c r="I84" s="38"/>
      <c r="J84" s="38"/>
      <c r="K84" s="38"/>
      <c r="L84" s="38"/>
      <c r="M84" s="38"/>
      <c r="N84" s="38"/>
      <c r="O84" s="38"/>
      <c r="P84" s="38"/>
      <c r="Q84" s="38"/>
      <c r="R84" s="155" t="s">
        <v>182</v>
      </c>
      <c r="S84" s="155">
        <v>300531865</v>
      </c>
      <c r="T84" t="s">
        <v>1</v>
      </c>
      <c r="U84" s="38"/>
      <c r="V84" s="38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</row>
    <row r="85" spans="1:50" s="77" customFormat="1" ht="15" x14ac:dyDescent="0.25">
      <c r="A85" s="34"/>
      <c r="B85" s="223" t="s">
        <v>183</v>
      </c>
      <c r="C85" s="4">
        <v>-48.3</v>
      </c>
      <c r="D85" s="53"/>
      <c r="E85" s="213">
        <v>90.4</v>
      </c>
      <c r="F85" s="34"/>
      <c r="K85" s="38"/>
      <c r="L85" s="38"/>
      <c r="R85" s="155" t="s">
        <v>184</v>
      </c>
      <c r="S85" s="155">
        <v>164294882</v>
      </c>
      <c r="T85" t="s">
        <v>1</v>
      </c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</row>
    <row r="86" spans="1:50" s="77" customFormat="1" ht="15" x14ac:dyDescent="0.25">
      <c r="A86" s="34"/>
      <c r="B86" s="200" t="s">
        <v>185</v>
      </c>
      <c r="C86" s="94">
        <f>SUM(C77,C79:C83,C85:C85)</f>
        <v>3413.5</v>
      </c>
      <c r="D86" s="93"/>
      <c r="E86" s="215">
        <f>SUM(E77,E79:E83,E85:E85)</f>
        <v>3552.2000000000003</v>
      </c>
      <c r="F86" s="34"/>
      <c r="K86" s="38"/>
      <c r="L86" s="38"/>
      <c r="R86" s="155" t="s">
        <v>186</v>
      </c>
      <c r="S86" s="155">
        <v>164742773</v>
      </c>
      <c r="T86" t="s">
        <v>1</v>
      </c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</row>
    <row r="87" spans="1:50" s="77" customFormat="1" ht="15" x14ac:dyDescent="0.25">
      <c r="A87" s="34"/>
      <c r="B87" s="197"/>
      <c r="C87" s="95"/>
      <c r="D87" s="93"/>
      <c r="E87" s="216"/>
      <c r="F87" s="34"/>
      <c r="G87" s="38"/>
      <c r="K87" s="38"/>
      <c r="L87" s="38"/>
      <c r="R87" s="155" t="s">
        <v>187</v>
      </c>
      <c r="S87" s="155">
        <v>164702526</v>
      </c>
      <c r="T87" t="s">
        <v>1</v>
      </c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</row>
    <row r="88" spans="1:50" s="77" customFormat="1" ht="15" x14ac:dyDescent="0.25">
      <c r="A88" s="34"/>
      <c r="B88" s="200" t="s">
        <v>188</v>
      </c>
      <c r="C88" s="13">
        <v>2621.8</v>
      </c>
      <c r="D88" s="64"/>
      <c r="E88" s="226">
        <v>2469.8000000000002</v>
      </c>
      <c r="F88" s="34"/>
      <c r="G88" s="38"/>
      <c r="H88" s="38"/>
      <c r="K88" s="38"/>
      <c r="L88" s="38"/>
      <c r="R88" s="155" t="s">
        <v>189</v>
      </c>
      <c r="S88" s="155">
        <v>164702145</v>
      </c>
      <c r="T88" t="s">
        <v>1</v>
      </c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</row>
    <row r="89" spans="1:50" s="77" customFormat="1" ht="15" x14ac:dyDescent="0.25">
      <c r="A89" s="34"/>
      <c r="B89" s="200"/>
      <c r="C89" s="95"/>
      <c r="D89" s="93"/>
      <c r="E89" s="216"/>
      <c r="F89" s="34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155" t="s">
        <v>190</v>
      </c>
      <c r="S89" s="155">
        <v>165219441</v>
      </c>
      <c r="T89" t="s">
        <v>1</v>
      </c>
      <c r="U89" s="38"/>
      <c r="V89" s="38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</row>
    <row r="90" spans="1:50" ht="15" x14ac:dyDescent="0.25">
      <c r="B90" s="200" t="s">
        <v>191</v>
      </c>
      <c r="C90" s="12"/>
      <c r="D90" s="54"/>
      <c r="E90" s="209"/>
      <c r="F90" s="34"/>
      <c r="R90" s="155" t="s">
        <v>192</v>
      </c>
      <c r="S90" s="155">
        <v>165171377</v>
      </c>
      <c r="T90" t="s">
        <v>1</v>
      </c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</row>
    <row r="91" spans="1:50" s="77" customFormat="1" ht="15" x14ac:dyDescent="0.25">
      <c r="A91" s="34"/>
      <c r="B91" s="197"/>
      <c r="C91" s="95"/>
      <c r="D91" s="93"/>
      <c r="E91" s="216"/>
      <c r="F91" s="34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155" t="s">
        <v>193</v>
      </c>
      <c r="S91" s="155">
        <v>251168030</v>
      </c>
      <c r="T91" t="s">
        <v>1</v>
      </c>
      <c r="U91" s="38"/>
      <c r="V91" s="38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</row>
    <row r="92" spans="1:50" s="77" customFormat="1" ht="15" x14ac:dyDescent="0.25">
      <c r="A92" s="34"/>
      <c r="B92" s="206" t="s">
        <v>194</v>
      </c>
      <c r="C92" s="28">
        <v>1271.2</v>
      </c>
      <c r="D92" s="53"/>
      <c r="E92" s="213">
        <v>1141</v>
      </c>
      <c r="F92" s="34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155" t="s">
        <v>195</v>
      </c>
      <c r="S92" s="155">
        <v>151425755</v>
      </c>
      <c r="T92" t="s">
        <v>1</v>
      </c>
      <c r="U92" s="38"/>
      <c r="V92" s="38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</row>
    <row r="93" spans="1:50" s="77" customFormat="1" ht="12.75" customHeight="1" x14ac:dyDescent="0.25">
      <c r="A93" s="34"/>
      <c r="B93" s="227" t="s">
        <v>196</v>
      </c>
      <c r="C93" s="4">
        <v>1271.2</v>
      </c>
      <c r="D93" s="53"/>
      <c r="E93" s="213">
        <v>1141</v>
      </c>
      <c r="F93" s="34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155" t="s">
        <v>197</v>
      </c>
      <c r="S93" s="155">
        <v>151104226</v>
      </c>
      <c r="T93" t="s">
        <v>1</v>
      </c>
      <c r="U93" s="38"/>
      <c r="V93" s="38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</row>
    <row r="94" spans="1:50" ht="13.5" customHeight="1" x14ac:dyDescent="0.25">
      <c r="B94" s="206" t="s">
        <v>198</v>
      </c>
      <c r="C94" s="4">
        <v>694.3</v>
      </c>
      <c r="D94" s="53"/>
      <c r="E94" s="213">
        <v>524.20000000000005</v>
      </c>
      <c r="F94" s="34"/>
      <c r="H94" s="77"/>
      <c r="R94" s="155" t="s">
        <v>199</v>
      </c>
      <c r="S94" s="155">
        <v>151005356</v>
      </c>
      <c r="T94" t="s">
        <v>1</v>
      </c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</row>
    <row r="95" spans="1:50" ht="12.75" customHeight="1" x14ac:dyDescent="0.25">
      <c r="B95" s="227" t="s">
        <v>200</v>
      </c>
      <c r="C95" s="4">
        <v>380.5</v>
      </c>
      <c r="D95" s="53"/>
      <c r="E95" s="213">
        <v>237.5</v>
      </c>
      <c r="F95" s="34"/>
      <c r="H95" s="77"/>
      <c r="I95" s="77"/>
      <c r="J95" s="77"/>
      <c r="M95" s="77"/>
      <c r="N95" s="77"/>
      <c r="O95" s="77"/>
      <c r="P95" s="77"/>
      <c r="Q95" s="77"/>
      <c r="R95" s="155" t="s">
        <v>201</v>
      </c>
      <c r="S95" s="155">
        <v>151479265</v>
      </c>
      <c r="T95" t="s">
        <v>1</v>
      </c>
      <c r="U95" s="77"/>
      <c r="V95" s="77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</row>
    <row r="96" spans="1:50" ht="15" x14ac:dyDescent="0.25">
      <c r="B96" s="294" t="s">
        <v>445</v>
      </c>
      <c r="C96" s="28"/>
      <c r="D96" s="53"/>
      <c r="E96" s="213"/>
      <c r="F96" s="34"/>
      <c r="H96" s="77"/>
      <c r="I96" s="77"/>
      <c r="J96" s="77"/>
      <c r="M96" s="77"/>
      <c r="N96" s="77"/>
      <c r="O96" s="77"/>
      <c r="P96" s="77"/>
      <c r="Q96" s="77"/>
      <c r="R96" s="155" t="s">
        <v>203</v>
      </c>
      <c r="S96" s="155">
        <v>166901968</v>
      </c>
      <c r="T96" t="s">
        <v>1</v>
      </c>
      <c r="U96" s="77"/>
      <c r="V96" s="77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</row>
    <row r="97" spans="1:50" ht="15" x14ac:dyDescent="0.25">
      <c r="B97" s="200" t="s">
        <v>204</v>
      </c>
      <c r="C97" s="94">
        <f>SUM(C92,C94)</f>
        <v>1965.5</v>
      </c>
      <c r="D97" s="93"/>
      <c r="E97" s="215">
        <f>SUM(E92,E94)</f>
        <v>1665.2</v>
      </c>
      <c r="F97" s="34"/>
      <c r="H97" s="77"/>
      <c r="I97" s="77"/>
      <c r="J97" s="77"/>
      <c r="M97" s="77"/>
      <c r="N97" s="77"/>
      <c r="O97" s="77"/>
      <c r="P97" s="77"/>
      <c r="Q97" s="77"/>
      <c r="R97" s="155" t="s">
        <v>205</v>
      </c>
      <c r="S97" s="155">
        <v>166486116</v>
      </c>
      <c r="T97" t="s">
        <v>1</v>
      </c>
      <c r="U97" s="77"/>
      <c r="V97" s="77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</row>
    <row r="98" spans="1:50" ht="15" x14ac:dyDescent="0.25">
      <c r="B98" s="200"/>
      <c r="C98" s="94"/>
      <c r="D98" s="93"/>
      <c r="E98" s="215"/>
      <c r="F98" s="34"/>
      <c r="H98" s="77"/>
      <c r="I98" s="77"/>
      <c r="J98" s="77"/>
      <c r="M98" s="77"/>
      <c r="N98" s="77"/>
      <c r="O98" s="77"/>
      <c r="P98" s="77"/>
      <c r="Q98" s="77"/>
      <c r="R98" s="155" t="s">
        <v>206</v>
      </c>
      <c r="S98" s="155">
        <v>171780190</v>
      </c>
      <c r="T98" t="s">
        <v>1</v>
      </c>
      <c r="U98" s="77"/>
      <c r="V98" s="77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</row>
    <row r="99" spans="1:50" ht="15" x14ac:dyDescent="0.25">
      <c r="B99" s="200" t="s">
        <v>207</v>
      </c>
      <c r="C99" s="13"/>
      <c r="D99" s="54"/>
      <c r="E99" s="220"/>
      <c r="F99" s="34"/>
      <c r="I99" s="77"/>
      <c r="J99" s="77"/>
      <c r="M99" s="77"/>
      <c r="N99" s="77"/>
      <c r="O99" s="77"/>
      <c r="P99" s="77"/>
      <c r="Q99" s="77"/>
      <c r="R99" s="155" t="s">
        <v>208</v>
      </c>
      <c r="S99" s="155">
        <v>166576994</v>
      </c>
      <c r="T99" t="s">
        <v>1</v>
      </c>
      <c r="U99" s="77"/>
      <c r="V99" s="77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</row>
    <row r="100" spans="1:50" s="77" customFormat="1" ht="15" x14ac:dyDescent="0.25">
      <c r="A100" s="34"/>
      <c r="B100" s="200"/>
      <c r="C100" s="94"/>
      <c r="D100" s="93"/>
      <c r="E100" s="215"/>
      <c r="F100" s="34"/>
      <c r="I100" s="38"/>
      <c r="J100" s="38"/>
      <c r="K100" s="38"/>
      <c r="L100" s="38"/>
      <c r="M100" s="38"/>
      <c r="N100" s="38"/>
      <c r="O100" s="38"/>
      <c r="P100" s="38"/>
      <c r="Q100" s="38"/>
      <c r="R100" s="155" t="s">
        <v>209</v>
      </c>
      <c r="S100" s="155">
        <v>166552032</v>
      </c>
      <c r="T100" t="s">
        <v>1</v>
      </c>
      <c r="U100" s="38"/>
      <c r="V100" s="38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</row>
    <row r="101" spans="1:50" s="77" customFormat="1" ht="15" x14ac:dyDescent="0.25">
      <c r="A101" s="34"/>
      <c r="B101" s="200" t="s">
        <v>210</v>
      </c>
      <c r="C101" s="13"/>
      <c r="D101" s="54"/>
      <c r="E101" s="213"/>
      <c r="F101" s="34"/>
      <c r="K101" s="38"/>
      <c r="L101" s="38"/>
      <c r="R101" s="155" t="s">
        <v>211</v>
      </c>
      <c r="S101" s="155">
        <v>166445258</v>
      </c>
      <c r="T101" t="s">
        <v>1</v>
      </c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</row>
    <row r="102" spans="1:50" s="77" customFormat="1" ht="15" x14ac:dyDescent="0.25">
      <c r="A102" s="34"/>
      <c r="B102" s="194"/>
      <c r="C102" s="95"/>
      <c r="D102" s="93"/>
      <c r="E102" s="216"/>
      <c r="F102" s="34"/>
      <c r="K102" s="38"/>
      <c r="L102" s="38"/>
      <c r="R102" s="155" t="s">
        <v>212</v>
      </c>
      <c r="S102" s="155">
        <v>167520735</v>
      </c>
      <c r="T102" t="s">
        <v>1</v>
      </c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</row>
    <row r="103" spans="1:50" s="77" customFormat="1" ht="12.75" customHeight="1" x14ac:dyDescent="0.25">
      <c r="A103" s="34"/>
      <c r="B103" s="200" t="s">
        <v>213</v>
      </c>
      <c r="C103" s="94">
        <f>SUM(C86,C88,C90,C97,C99,C101)</f>
        <v>8000.8</v>
      </c>
      <c r="D103" s="93"/>
      <c r="E103" s="215">
        <f>SUM(E86,E88,E90,E97,E99,E101)</f>
        <v>7687.2</v>
      </c>
      <c r="F103" s="34"/>
      <c r="H103" s="38"/>
      <c r="K103" s="38"/>
      <c r="L103" s="38"/>
      <c r="R103" s="155" t="s">
        <v>214</v>
      </c>
      <c r="S103" s="155">
        <v>167610175</v>
      </c>
      <c r="T103" t="s">
        <v>1</v>
      </c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</row>
    <row r="104" spans="1:50" s="77" customFormat="1" ht="15" x14ac:dyDescent="0.25">
      <c r="A104" s="34"/>
      <c r="B104" s="200"/>
      <c r="C104" s="98"/>
      <c r="D104" s="93"/>
      <c r="E104" s="228"/>
      <c r="F104" s="34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155" t="s">
        <v>215</v>
      </c>
      <c r="S104" s="155">
        <v>167500661</v>
      </c>
      <c r="T104" t="s">
        <v>1</v>
      </c>
      <c r="U104" s="38"/>
      <c r="V104" s="38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</row>
    <row r="105" spans="1:50" ht="14.25" customHeight="1" x14ac:dyDescent="0.25">
      <c r="B105" s="200" t="s">
        <v>216</v>
      </c>
      <c r="C105" s="99" t="str">
        <f>IF(ROUND((C75-C103)/2,1)=0,"Balansas",C75-C103)</f>
        <v>Balansas</v>
      </c>
      <c r="D105" s="93"/>
      <c r="E105" s="229" t="str">
        <f>IF(ROUND((E75-E103)/2,1)=0,"Balansas",E75-E103)</f>
        <v>Balansas</v>
      </c>
      <c r="F105" s="34"/>
      <c r="R105" s="155" t="s">
        <v>217</v>
      </c>
      <c r="S105" s="155">
        <v>167524751</v>
      </c>
      <c r="T105" t="s">
        <v>1</v>
      </c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</row>
    <row r="106" spans="1:50" s="77" customFormat="1" ht="15" x14ac:dyDescent="0.25">
      <c r="A106" s="34"/>
      <c r="B106" s="194"/>
      <c r="C106" s="93"/>
      <c r="D106" s="93"/>
      <c r="E106" s="211"/>
      <c r="F106" s="34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155" t="s">
        <v>218</v>
      </c>
      <c r="S106" s="155">
        <v>152703524</v>
      </c>
      <c r="T106" t="s">
        <v>1</v>
      </c>
      <c r="U106" s="38"/>
      <c r="V106" s="38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</row>
    <row r="107" spans="1:50" s="77" customFormat="1" ht="15" x14ac:dyDescent="0.25">
      <c r="A107" s="34"/>
      <c r="B107" s="230" t="s">
        <v>219</v>
      </c>
      <c r="C107" s="231"/>
      <c r="D107" s="157"/>
      <c r="E107" s="232"/>
      <c r="F107" s="34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155" t="s">
        <v>220</v>
      </c>
      <c r="S107" s="155">
        <v>152768582</v>
      </c>
      <c r="T107" t="s">
        <v>1</v>
      </c>
      <c r="U107" s="38"/>
      <c r="V107" s="38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</row>
    <row r="108" spans="1:50" s="77" customFormat="1" ht="15" x14ac:dyDescent="0.25">
      <c r="A108" s="34"/>
      <c r="B108" s="194"/>
      <c r="C108" s="93"/>
      <c r="D108" s="93"/>
      <c r="E108" s="211"/>
      <c r="F108" s="34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155" t="s">
        <v>221</v>
      </c>
      <c r="S108" s="155">
        <v>152767676</v>
      </c>
      <c r="T108" t="s">
        <v>1</v>
      </c>
      <c r="U108" s="38"/>
      <c r="V108" s="38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</row>
    <row r="109" spans="1:50" ht="27" customHeight="1" x14ac:dyDescent="0.25">
      <c r="B109" s="197"/>
      <c r="C109" s="463" t="s">
        <v>90</v>
      </c>
      <c r="D109" s="463"/>
      <c r="E109" s="464"/>
      <c r="F109" s="34"/>
      <c r="R109" s="155" t="s">
        <v>222</v>
      </c>
      <c r="S109" s="155">
        <v>177390158</v>
      </c>
      <c r="T109" t="s">
        <v>1</v>
      </c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</row>
    <row r="110" spans="1:50" ht="27" customHeight="1" thickBot="1" x14ac:dyDescent="0.3">
      <c r="B110" s="195" t="s">
        <v>223</v>
      </c>
      <c r="C110" s="262" t="str">
        <f>C41</f>
        <v>Praėjęs ataskaitinis laikotarpis 2019 metai</v>
      </c>
      <c r="D110" s="41"/>
      <c r="E110" s="263" t="str">
        <f>E41</f>
        <v>Ataskaitinis laikotarpis                           2020 metai</v>
      </c>
      <c r="F110" s="34"/>
      <c r="R110" s="155" t="s">
        <v>224</v>
      </c>
      <c r="S110" s="155">
        <v>167904337</v>
      </c>
      <c r="T110" t="s">
        <v>1</v>
      </c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</row>
    <row r="111" spans="1:50" ht="24.75" x14ac:dyDescent="0.25">
      <c r="B111" s="233" t="s">
        <v>225</v>
      </c>
      <c r="C111" s="304">
        <v>235.4</v>
      </c>
      <c r="D111" s="54"/>
      <c r="E111" s="307">
        <v>269.5</v>
      </c>
      <c r="F111" s="34"/>
      <c r="H111" s="38" t="s">
        <v>226</v>
      </c>
      <c r="R111" s="155" t="s">
        <v>227</v>
      </c>
      <c r="S111" s="155">
        <v>167909640</v>
      </c>
      <c r="T111" t="s">
        <v>1</v>
      </c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</row>
    <row r="112" spans="1:50" ht="17.25" customHeight="1" x14ac:dyDescent="0.25">
      <c r="B112" s="233" t="s">
        <v>228</v>
      </c>
      <c r="C112" s="419"/>
      <c r="D112" s="93"/>
      <c r="E112" s="306"/>
      <c r="F112" s="34"/>
      <c r="H112" s="38" t="s">
        <v>229</v>
      </c>
      <c r="R112" s="155" t="s">
        <v>230</v>
      </c>
      <c r="S112" s="155">
        <v>167922698</v>
      </c>
      <c r="T112" t="s">
        <v>1</v>
      </c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</row>
    <row r="113" spans="2:50" ht="27" customHeight="1" x14ac:dyDescent="0.25">
      <c r="B113" s="234" t="s">
        <v>231</v>
      </c>
      <c r="C113" s="419"/>
      <c r="D113" s="93"/>
      <c r="E113" s="305"/>
      <c r="F113" s="34"/>
      <c r="R113" s="155" t="s">
        <v>232</v>
      </c>
      <c r="S113" s="155">
        <v>167900463</v>
      </c>
      <c r="T113" t="s">
        <v>12</v>
      </c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</row>
    <row r="114" spans="2:50" ht="24.75" x14ac:dyDescent="0.25">
      <c r="B114" s="235" t="s">
        <v>233</v>
      </c>
      <c r="C114" s="419"/>
      <c r="D114" s="53"/>
      <c r="E114" s="213"/>
      <c r="F114" s="34"/>
      <c r="R114" s="155" t="s">
        <v>234</v>
      </c>
      <c r="S114" s="155">
        <v>152447391</v>
      </c>
      <c r="T114" t="s">
        <v>1</v>
      </c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</row>
    <row r="115" spans="2:50" ht="15" x14ac:dyDescent="0.25">
      <c r="B115" s="235"/>
      <c r="C115" s="93"/>
      <c r="D115" s="93"/>
      <c r="E115" s="211"/>
      <c r="F115" s="34"/>
      <c r="R115" s="155" t="s">
        <v>235</v>
      </c>
      <c r="S115" s="155">
        <v>152409729</v>
      </c>
      <c r="T115" t="s">
        <v>1</v>
      </c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</row>
    <row r="116" spans="2:50" ht="15" x14ac:dyDescent="0.25">
      <c r="B116" s="236" t="s">
        <v>236</v>
      </c>
      <c r="C116" s="297"/>
      <c r="D116" s="57"/>
      <c r="E116" s="299"/>
      <c r="F116" s="34"/>
      <c r="R116" s="155" t="s">
        <v>237</v>
      </c>
      <c r="S116" s="155">
        <v>152697886</v>
      </c>
      <c r="T116" t="s">
        <v>1</v>
      </c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</row>
    <row r="117" spans="2:50" ht="15" x14ac:dyDescent="0.25">
      <c r="B117" s="237" t="s">
        <v>238</v>
      </c>
      <c r="C117" s="298"/>
      <c r="D117" s="57"/>
      <c r="E117" s="300"/>
      <c r="F117" s="34"/>
      <c r="R117" s="155" t="s">
        <v>239</v>
      </c>
      <c r="S117" s="155">
        <v>152492671</v>
      </c>
      <c r="T117" t="s">
        <v>1</v>
      </c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</row>
    <row r="118" spans="2:50" ht="15" x14ac:dyDescent="0.25">
      <c r="B118" s="238" t="s">
        <v>240</v>
      </c>
      <c r="C118" s="69">
        <v>151.6</v>
      </c>
      <c r="D118" s="57"/>
      <c r="E118" s="213">
        <v>7.6</v>
      </c>
      <c r="F118" s="169"/>
      <c r="R118" s="155" t="s">
        <v>241</v>
      </c>
      <c r="S118" s="155">
        <v>304942928</v>
      </c>
      <c r="T118" t="s">
        <v>10</v>
      </c>
      <c r="X118" s="34"/>
      <c r="Y118" s="16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</row>
    <row r="119" spans="2:50" ht="15" x14ac:dyDescent="0.25">
      <c r="B119" s="238" t="s">
        <v>242</v>
      </c>
      <c r="C119" s="295"/>
      <c r="D119" s="57"/>
      <c r="E119" s="296"/>
      <c r="F119" s="169"/>
      <c r="R119" s="155" t="s">
        <v>243</v>
      </c>
      <c r="S119" s="155">
        <v>147248313</v>
      </c>
      <c r="T119" t="s">
        <v>12</v>
      </c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</row>
    <row r="120" spans="2:50" ht="15" x14ac:dyDescent="0.25">
      <c r="B120" s="238"/>
      <c r="C120" s="57"/>
      <c r="D120" s="57"/>
      <c r="E120" s="239"/>
      <c r="F120" s="34"/>
      <c r="R120" s="155" t="s">
        <v>244</v>
      </c>
      <c r="S120" s="155">
        <v>147104754</v>
      </c>
      <c r="T120" t="s">
        <v>1</v>
      </c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</row>
    <row r="121" spans="2:50" ht="21" x14ac:dyDescent="0.25">
      <c r="B121" s="240" t="s">
        <v>446</v>
      </c>
      <c r="C121" s="465"/>
      <c r="D121" s="465"/>
      <c r="E121" s="466"/>
      <c r="F121" s="34"/>
      <c r="R121" s="155" t="s">
        <v>245</v>
      </c>
      <c r="S121" s="155">
        <v>247025610</v>
      </c>
      <c r="T121" t="s">
        <v>12</v>
      </c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</row>
    <row r="122" spans="2:50" ht="15" x14ac:dyDescent="0.25">
      <c r="B122" s="194"/>
      <c r="C122" s="11"/>
      <c r="D122" s="11"/>
      <c r="E122" s="241"/>
      <c r="F122" s="34"/>
      <c r="R122" s="155" t="s">
        <v>246</v>
      </c>
      <c r="S122" s="155">
        <v>147024322</v>
      </c>
      <c r="T122" t="s">
        <v>1</v>
      </c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</row>
    <row r="123" spans="2:50" ht="27" customHeight="1" thickBot="1" x14ac:dyDescent="0.3">
      <c r="B123" s="195" t="s">
        <v>247</v>
      </c>
      <c r="C123" s="262" t="str">
        <f>C41</f>
        <v>Praėjęs ataskaitinis laikotarpis 2019 metai</v>
      </c>
      <c r="D123" s="41"/>
      <c r="E123" s="263" t="str">
        <f>E41</f>
        <v>Ataskaitinis laikotarpis                           2020 metai</v>
      </c>
      <c r="F123" s="34"/>
      <c r="R123" s="155" t="s">
        <v>248</v>
      </c>
      <c r="S123" s="155">
        <v>147146714</v>
      </c>
      <c r="T123" t="s">
        <v>12</v>
      </c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</row>
    <row r="124" spans="2:50" ht="15" x14ac:dyDescent="0.25">
      <c r="B124" s="242" t="s">
        <v>249</v>
      </c>
      <c r="C124" s="68">
        <v>71</v>
      </c>
      <c r="D124" s="158"/>
      <c r="E124" s="243">
        <v>59</v>
      </c>
      <c r="F124" s="34"/>
      <c r="R124" s="155" t="s">
        <v>250</v>
      </c>
      <c r="S124" s="155">
        <v>147026330</v>
      </c>
      <c r="T124" t="s">
        <v>1</v>
      </c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</row>
    <row r="125" spans="2:50" ht="15" x14ac:dyDescent="0.25">
      <c r="B125" s="244" t="s">
        <v>251</v>
      </c>
      <c r="C125" s="69">
        <v>9</v>
      </c>
      <c r="D125" s="159"/>
      <c r="E125" s="213">
        <v>9</v>
      </c>
      <c r="F125" s="34"/>
      <c r="R125" s="155" t="s">
        <v>252</v>
      </c>
      <c r="S125" s="155">
        <v>247737020</v>
      </c>
      <c r="T125" t="s">
        <v>1</v>
      </c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</row>
    <row r="126" spans="2:50" ht="15" x14ac:dyDescent="0.25">
      <c r="B126" s="242" t="s">
        <v>253</v>
      </c>
      <c r="C126" s="69">
        <v>64</v>
      </c>
      <c r="D126" s="159"/>
      <c r="E126" s="213">
        <v>56</v>
      </c>
      <c r="F126" s="34"/>
      <c r="R126" s="155" t="s">
        <v>254</v>
      </c>
      <c r="S126" s="155">
        <v>147146333</v>
      </c>
      <c r="T126" t="s">
        <v>1</v>
      </c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</row>
    <row r="127" spans="2:50" ht="15" x14ac:dyDescent="0.25">
      <c r="B127" s="242" t="s">
        <v>255</v>
      </c>
      <c r="C127" s="69">
        <v>823.7</v>
      </c>
      <c r="D127" s="245"/>
      <c r="E127" s="226">
        <v>774.2</v>
      </c>
      <c r="F127" s="34"/>
      <c r="R127" s="155" t="s">
        <v>256</v>
      </c>
      <c r="S127" s="155">
        <v>300127004</v>
      </c>
      <c r="T127" t="s">
        <v>1</v>
      </c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</row>
    <row r="128" spans="2:50" ht="25.5" thickBot="1" x14ac:dyDescent="0.3">
      <c r="B128" s="246" t="s">
        <v>257</v>
      </c>
      <c r="C128" s="143"/>
      <c r="D128" s="67"/>
      <c r="E128" s="247"/>
      <c r="F128" s="34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155" t="s">
        <v>258</v>
      </c>
      <c r="S128" s="155">
        <v>169236961</v>
      </c>
      <c r="T128" t="s">
        <v>1</v>
      </c>
      <c r="U128" s="80"/>
      <c r="V128" s="80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</row>
    <row r="129" spans="1:50" ht="15" x14ac:dyDescent="0.25">
      <c r="B129" s="248"/>
      <c r="C129" s="457"/>
      <c r="D129" s="457"/>
      <c r="E129" s="458"/>
      <c r="F129" s="34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155" t="s">
        <v>259</v>
      </c>
      <c r="S129" s="155">
        <v>169139957</v>
      </c>
      <c r="T129" t="s">
        <v>1</v>
      </c>
      <c r="U129" s="80"/>
      <c r="V129" s="80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</row>
    <row r="130" spans="1:50" ht="27" customHeight="1" x14ac:dyDescent="0.25">
      <c r="B130" s="249"/>
      <c r="C130" s="478" t="s">
        <v>437</v>
      </c>
      <c r="D130" s="478"/>
      <c r="E130" s="479"/>
      <c r="F130" s="34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155" t="s">
        <v>260</v>
      </c>
      <c r="S130" s="155">
        <v>169167554</v>
      </c>
      <c r="T130" t="s">
        <v>1</v>
      </c>
      <c r="U130" s="80"/>
      <c r="V130" s="80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</row>
    <row r="131" spans="1:50" ht="25.5" customHeight="1" x14ac:dyDescent="0.25">
      <c r="B131" s="249" t="s">
        <v>261</v>
      </c>
      <c r="C131" s="308">
        <f>IF(COUNTA(C135:C149)=0,"nėra",COUNTA(C135:C149))</f>
        <v>5</v>
      </c>
      <c r="D131" s="71"/>
      <c r="E131" s="250"/>
      <c r="F131" s="34"/>
      <c r="H131" s="80" t="s">
        <v>262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155" t="s">
        <v>263</v>
      </c>
      <c r="S131" s="155">
        <v>169176222</v>
      </c>
      <c r="T131" t="s">
        <v>1</v>
      </c>
      <c r="U131" s="80"/>
      <c r="V131" s="80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</row>
    <row r="132" spans="1:50" ht="12" customHeight="1" x14ac:dyDescent="0.25">
      <c r="B132" s="251" t="s">
        <v>264</v>
      </c>
      <c r="C132" s="459" t="s">
        <v>262</v>
      </c>
      <c r="D132" s="459"/>
      <c r="E132" s="460"/>
      <c r="F132" s="34"/>
      <c r="H132" s="80" t="s">
        <v>265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155" t="s">
        <v>266</v>
      </c>
      <c r="S132" s="155">
        <v>271042320</v>
      </c>
      <c r="T132" t="s">
        <v>10</v>
      </c>
      <c r="U132" s="80"/>
      <c r="V132" s="80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</row>
    <row r="133" spans="1:50" s="80" customFormat="1" ht="16.5" customHeight="1" x14ac:dyDescent="0.25">
      <c r="A133" s="34"/>
      <c r="B133" s="252" t="s">
        <v>267</v>
      </c>
      <c r="C133" s="461">
        <v>5</v>
      </c>
      <c r="D133" s="461"/>
      <c r="E133" s="462"/>
      <c r="F133" s="34"/>
      <c r="H133" s="80" t="s">
        <v>268</v>
      </c>
      <c r="R133" s="155" t="s">
        <v>269</v>
      </c>
      <c r="S133" s="155">
        <v>269814430</v>
      </c>
      <c r="T133" t="s">
        <v>1</v>
      </c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</row>
    <row r="134" spans="1:50" s="80" customFormat="1" ht="40.5" customHeight="1" x14ac:dyDescent="0.25">
      <c r="A134" s="34"/>
      <c r="B134" s="253" t="s">
        <v>270</v>
      </c>
      <c r="C134" s="290" t="s">
        <v>271</v>
      </c>
      <c r="D134" s="291" t="s">
        <v>272</v>
      </c>
      <c r="E134" s="292" t="s">
        <v>273</v>
      </c>
      <c r="F134" s="34"/>
      <c r="R134" s="155" t="s">
        <v>274</v>
      </c>
      <c r="S134" s="155">
        <v>170535455</v>
      </c>
      <c r="T134" t="s">
        <v>1</v>
      </c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</row>
    <row r="135" spans="1:50" s="80" customFormat="1" ht="24" x14ac:dyDescent="0.25">
      <c r="A135" s="34"/>
      <c r="B135" s="219" t="s">
        <v>275</v>
      </c>
      <c r="C135" s="14" t="s">
        <v>466</v>
      </c>
      <c r="D135" s="12" t="s">
        <v>291</v>
      </c>
      <c r="E135" s="309" t="s">
        <v>468</v>
      </c>
      <c r="F135" s="34"/>
      <c r="H135" s="80">
        <v>1</v>
      </c>
      <c r="R135" s="155" t="s">
        <v>276</v>
      </c>
      <c r="S135" s="155">
        <v>169845485</v>
      </c>
      <c r="T135" t="s">
        <v>1</v>
      </c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</row>
    <row r="136" spans="1:50" s="80" customFormat="1" ht="24" x14ac:dyDescent="0.25">
      <c r="A136" s="34"/>
      <c r="B136" s="219" t="s">
        <v>277</v>
      </c>
      <c r="C136" s="10" t="s">
        <v>467</v>
      </c>
      <c r="D136" s="15" t="s">
        <v>296</v>
      </c>
      <c r="E136" s="309" t="s">
        <v>474</v>
      </c>
      <c r="F136" s="34"/>
      <c r="H136" s="80">
        <v>2</v>
      </c>
      <c r="R136" s="155" t="s">
        <v>278</v>
      </c>
      <c r="S136" s="155">
        <v>170759250</v>
      </c>
      <c r="T136" t="s">
        <v>12</v>
      </c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</row>
    <row r="137" spans="1:50" s="80" customFormat="1" ht="15" customHeight="1" x14ac:dyDescent="0.25">
      <c r="A137" s="34"/>
      <c r="B137" s="219" t="s">
        <v>277</v>
      </c>
      <c r="C137" s="10" t="s">
        <v>469</v>
      </c>
      <c r="D137" s="15" t="s">
        <v>299</v>
      </c>
      <c r="E137" s="309" t="s">
        <v>470</v>
      </c>
      <c r="F137" s="34"/>
      <c r="H137" s="80">
        <v>3</v>
      </c>
      <c r="R137" s="155" t="s">
        <v>279</v>
      </c>
      <c r="S137" s="155">
        <v>170639781</v>
      </c>
      <c r="T137" t="s">
        <v>1</v>
      </c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</row>
    <row r="138" spans="1:50" s="80" customFormat="1" ht="36" x14ac:dyDescent="0.25">
      <c r="A138" s="34"/>
      <c r="B138" s="219" t="s">
        <v>277</v>
      </c>
      <c r="C138" s="10" t="s">
        <v>471</v>
      </c>
      <c r="D138" s="15" t="s">
        <v>299</v>
      </c>
      <c r="E138" s="309" t="s">
        <v>475</v>
      </c>
      <c r="F138" s="34"/>
      <c r="H138" s="80">
        <v>4</v>
      </c>
      <c r="R138" s="155" t="s">
        <v>280</v>
      </c>
      <c r="S138" s="155">
        <v>170609076</v>
      </c>
      <c r="T138" t="s">
        <v>1</v>
      </c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</row>
    <row r="139" spans="1:50" s="80" customFormat="1" ht="15" x14ac:dyDescent="0.25">
      <c r="A139" s="34"/>
      <c r="B139" s="219" t="s">
        <v>277</v>
      </c>
      <c r="C139" s="10" t="s">
        <v>472</v>
      </c>
      <c r="D139" s="15" t="s">
        <v>299</v>
      </c>
      <c r="E139" s="309" t="s">
        <v>473</v>
      </c>
      <c r="F139" s="34"/>
      <c r="H139" s="80">
        <v>5</v>
      </c>
      <c r="R139" s="155" t="s">
        <v>281</v>
      </c>
      <c r="S139" s="155">
        <v>271278580</v>
      </c>
      <c r="T139" t="s">
        <v>1</v>
      </c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</row>
    <row r="140" spans="1:50" s="80" customFormat="1" ht="15" x14ac:dyDescent="0.25">
      <c r="A140" s="34"/>
      <c r="B140" s="219" t="s">
        <v>277</v>
      </c>
      <c r="C140" s="10"/>
      <c r="D140" s="15"/>
      <c r="E140" s="309"/>
      <c r="F140" s="34"/>
      <c r="H140" s="80">
        <v>6</v>
      </c>
      <c r="R140" s="155" t="s">
        <v>282</v>
      </c>
      <c r="S140" s="155">
        <v>171444859</v>
      </c>
      <c r="T140" t="s">
        <v>1</v>
      </c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</row>
    <row r="141" spans="1:50" s="80" customFormat="1" ht="15" x14ac:dyDescent="0.25">
      <c r="A141" s="34"/>
      <c r="B141" s="219" t="s">
        <v>277</v>
      </c>
      <c r="C141" s="10"/>
      <c r="D141" s="15"/>
      <c r="E141" s="309"/>
      <c r="F141" s="34"/>
      <c r="H141" s="80">
        <v>7</v>
      </c>
      <c r="R141" s="155" t="s">
        <v>283</v>
      </c>
      <c r="S141" s="155">
        <v>171265176</v>
      </c>
      <c r="T141" t="s">
        <v>1</v>
      </c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</row>
    <row r="142" spans="1:50" s="80" customFormat="1" ht="15" x14ac:dyDescent="0.25">
      <c r="A142" s="34"/>
      <c r="B142" s="219" t="s">
        <v>277</v>
      </c>
      <c r="C142" s="10"/>
      <c r="D142" s="15"/>
      <c r="E142" s="309"/>
      <c r="F142" s="34"/>
      <c r="H142" s="80">
        <v>8</v>
      </c>
      <c r="R142" s="155" t="s">
        <v>284</v>
      </c>
      <c r="S142" s="155">
        <v>172412113</v>
      </c>
      <c r="T142" t="s">
        <v>1</v>
      </c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</row>
    <row r="143" spans="1:50" s="80" customFormat="1" ht="15" x14ac:dyDescent="0.25">
      <c r="A143" s="34"/>
      <c r="B143" s="219" t="s">
        <v>277</v>
      </c>
      <c r="C143" s="10"/>
      <c r="D143" s="15"/>
      <c r="E143" s="309"/>
      <c r="F143" s="34"/>
      <c r="H143" s="80">
        <v>8</v>
      </c>
      <c r="R143" s="155" t="s">
        <v>285</v>
      </c>
      <c r="S143" s="155">
        <v>172380181</v>
      </c>
      <c r="T143" t="s">
        <v>1</v>
      </c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</row>
    <row r="144" spans="1:50" s="80" customFormat="1" ht="15" x14ac:dyDescent="0.25">
      <c r="A144" s="34"/>
      <c r="B144" s="219" t="s">
        <v>277</v>
      </c>
      <c r="C144" s="10"/>
      <c r="D144" s="15"/>
      <c r="E144" s="309"/>
      <c r="F144" s="34"/>
      <c r="H144" s="80">
        <v>9</v>
      </c>
      <c r="R144" s="155" t="s">
        <v>286</v>
      </c>
      <c r="S144" s="155">
        <v>172247665</v>
      </c>
      <c r="T144" t="s">
        <v>1</v>
      </c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</row>
    <row r="145" spans="1:50" s="80" customFormat="1" ht="15" x14ac:dyDescent="0.25">
      <c r="A145" s="34"/>
      <c r="B145" s="219" t="s">
        <v>277</v>
      </c>
      <c r="C145" s="10"/>
      <c r="D145" s="15"/>
      <c r="E145" s="309"/>
      <c r="F145" s="34"/>
      <c r="H145" s="80">
        <v>10</v>
      </c>
      <c r="R145" s="155" t="s">
        <v>287</v>
      </c>
      <c r="S145" s="155">
        <v>172208281</v>
      </c>
      <c r="T145" t="s">
        <v>1</v>
      </c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</row>
    <row r="146" spans="1:50" s="80" customFormat="1" ht="15" x14ac:dyDescent="0.25">
      <c r="A146" s="34"/>
      <c r="B146" s="219" t="s">
        <v>277</v>
      </c>
      <c r="C146" s="10"/>
      <c r="D146" s="15"/>
      <c r="E146" s="309"/>
      <c r="F146" s="34"/>
      <c r="H146" s="80">
        <v>11</v>
      </c>
      <c r="R146" s="155" t="s">
        <v>288</v>
      </c>
      <c r="S146" s="155">
        <v>171668992</v>
      </c>
      <c r="T146" t="s">
        <v>1</v>
      </c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</row>
    <row r="147" spans="1:50" s="80" customFormat="1" ht="15" x14ac:dyDescent="0.25">
      <c r="A147" s="34"/>
      <c r="B147" s="219" t="s">
        <v>277</v>
      </c>
      <c r="C147" s="10"/>
      <c r="D147" s="15"/>
      <c r="E147" s="309"/>
      <c r="F147" s="34"/>
      <c r="R147" s="155" t="s">
        <v>289</v>
      </c>
      <c r="S147" s="155">
        <v>173741535</v>
      </c>
      <c r="T147" t="s">
        <v>1</v>
      </c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</row>
    <row r="148" spans="1:50" s="80" customFormat="1" ht="15" x14ac:dyDescent="0.25">
      <c r="A148" s="34"/>
      <c r="B148" s="219" t="s">
        <v>277</v>
      </c>
      <c r="C148" s="10"/>
      <c r="D148" s="15"/>
      <c r="E148" s="309"/>
      <c r="F148" s="34"/>
      <c r="R148" s="155" t="s">
        <v>290</v>
      </c>
      <c r="S148" s="155">
        <v>173053453</v>
      </c>
      <c r="T148" t="s">
        <v>1</v>
      </c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</row>
    <row r="149" spans="1:50" s="80" customFormat="1" ht="15" x14ac:dyDescent="0.25">
      <c r="A149" s="34"/>
      <c r="B149" s="219" t="s">
        <v>277</v>
      </c>
      <c r="C149" s="10"/>
      <c r="D149" s="15"/>
      <c r="E149" s="309"/>
      <c r="F149" s="34"/>
      <c r="H149" s="80" t="s">
        <v>291</v>
      </c>
      <c r="R149" s="155" t="s">
        <v>292</v>
      </c>
      <c r="S149" s="155">
        <v>173001047</v>
      </c>
      <c r="T149" t="s">
        <v>12</v>
      </c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</row>
    <row r="150" spans="1:50" s="80" customFormat="1" ht="21.75" customHeight="1" x14ac:dyDescent="0.25">
      <c r="A150" s="34"/>
      <c r="B150" s="249"/>
      <c r="C150" s="11"/>
      <c r="D150" s="11"/>
      <c r="E150" s="241"/>
      <c r="F150" s="34"/>
      <c r="H150" s="80" t="s">
        <v>293</v>
      </c>
      <c r="R150" s="155" t="s">
        <v>294</v>
      </c>
      <c r="S150" s="155">
        <v>173000664</v>
      </c>
      <c r="T150" t="s">
        <v>12</v>
      </c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</row>
    <row r="151" spans="1:50" s="80" customFormat="1" ht="15" x14ac:dyDescent="0.25">
      <c r="A151" s="34"/>
      <c r="B151" s="249" t="s">
        <v>295</v>
      </c>
      <c r="C151" s="301" t="str">
        <f>IF(COUNTA(C155:C169)=0,"nėra",COUNTA(C155:C169))</f>
        <v>nėra</v>
      </c>
      <c r="D151" s="71"/>
      <c r="E151" s="250"/>
      <c r="F151" s="34"/>
      <c r="H151" s="80" t="s">
        <v>296</v>
      </c>
      <c r="R151" s="155" t="s">
        <v>297</v>
      </c>
      <c r="S151" s="155">
        <v>273889830</v>
      </c>
      <c r="T151" t="s">
        <v>1</v>
      </c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</row>
    <row r="152" spans="1:50" s="80" customFormat="1" ht="15" customHeight="1" x14ac:dyDescent="0.25">
      <c r="A152" s="34"/>
      <c r="B152" s="251" t="s">
        <v>298</v>
      </c>
      <c r="C152" s="459" t="s">
        <v>268</v>
      </c>
      <c r="D152" s="459"/>
      <c r="E152" s="460"/>
      <c r="F152" s="34"/>
      <c r="H152" s="80" t="s">
        <v>299</v>
      </c>
      <c r="R152" s="155" t="s">
        <v>300</v>
      </c>
      <c r="S152" s="155">
        <v>173820527</v>
      </c>
      <c r="T152" t="s">
        <v>1</v>
      </c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</row>
    <row r="153" spans="1:50" s="80" customFormat="1" ht="23.25" customHeight="1" x14ac:dyDescent="0.25">
      <c r="A153" s="34"/>
      <c r="B153" s="252" t="s">
        <v>301</v>
      </c>
      <c r="C153" s="459"/>
      <c r="D153" s="459"/>
      <c r="E153" s="460"/>
      <c r="F153" s="34"/>
      <c r="R153" s="155" t="s">
        <v>302</v>
      </c>
      <c r="S153" s="155">
        <v>173935878</v>
      </c>
      <c r="T153" t="s">
        <v>1</v>
      </c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</row>
    <row r="154" spans="1:50" s="80" customFormat="1" ht="37.5" customHeight="1" x14ac:dyDescent="0.25">
      <c r="A154" s="34"/>
      <c r="B154" s="253" t="s">
        <v>303</v>
      </c>
      <c r="C154" s="290" t="s">
        <v>271</v>
      </c>
      <c r="D154" s="291" t="s">
        <v>272</v>
      </c>
      <c r="E154" s="292" t="s">
        <v>273</v>
      </c>
      <c r="F154" s="34"/>
      <c r="R154" s="155" t="s">
        <v>304</v>
      </c>
      <c r="S154" s="155">
        <v>174409393</v>
      </c>
      <c r="T154" t="s">
        <v>1</v>
      </c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</row>
    <row r="155" spans="1:50" s="80" customFormat="1" ht="15" x14ac:dyDescent="0.25">
      <c r="A155" s="34"/>
      <c r="B155" s="219" t="s">
        <v>305</v>
      </c>
      <c r="C155" s="10"/>
      <c r="D155" s="12"/>
      <c r="E155" s="319"/>
      <c r="F155" s="34"/>
      <c r="R155" s="155" t="s">
        <v>306</v>
      </c>
      <c r="S155" s="155">
        <v>174264880</v>
      </c>
      <c r="T155" t="s">
        <v>1</v>
      </c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</row>
    <row r="156" spans="1:50" s="80" customFormat="1" ht="15" x14ac:dyDescent="0.25">
      <c r="A156" s="34"/>
      <c r="B156" s="219" t="s">
        <v>307</v>
      </c>
      <c r="C156" s="10"/>
      <c r="D156" s="15"/>
      <c r="E156" s="319"/>
      <c r="F156" s="34"/>
      <c r="R156" s="155" t="s">
        <v>308</v>
      </c>
      <c r="S156" s="155">
        <v>174273897</v>
      </c>
      <c r="T156" t="s">
        <v>1</v>
      </c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</row>
    <row r="157" spans="1:50" s="80" customFormat="1" ht="15" x14ac:dyDescent="0.25">
      <c r="A157" s="34"/>
      <c r="B157" s="219" t="s">
        <v>307</v>
      </c>
      <c r="C157" s="10"/>
      <c r="D157" s="15"/>
      <c r="E157" s="319"/>
      <c r="F157" s="34"/>
      <c r="R157" s="155" t="s">
        <v>309</v>
      </c>
      <c r="S157" s="155">
        <v>174206197</v>
      </c>
      <c r="T157" t="s">
        <v>1</v>
      </c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</row>
    <row r="158" spans="1:50" s="80" customFormat="1" ht="15" x14ac:dyDescent="0.25">
      <c r="A158" s="34"/>
      <c r="B158" s="219" t="s">
        <v>307</v>
      </c>
      <c r="C158" s="10"/>
      <c r="D158" s="15"/>
      <c r="E158" s="319"/>
      <c r="F158" s="34"/>
      <c r="R158" s="155" t="s">
        <v>310</v>
      </c>
      <c r="S158" s="155">
        <v>174919318</v>
      </c>
      <c r="T158" t="s">
        <v>1</v>
      </c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</row>
    <row r="159" spans="1:50" s="80" customFormat="1" ht="15" x14ac:dyDescent="0.25">
      <c r="A159" s="34"/>
      <c r="B159" s="219" t="s">
        <v>307</v>
      </c>
      <c r="C159" s="10"/>
      <c r="D159" s="15"/>
      <c r="E159" s="319"/>
      <c r="F159" s="34"/>
      <c r="R159" s="155" t="s">
        <v>311</v>
      </c>
      <c r="S159" s="155">
        <v>174992914</v>
      </c>
      <c r="T159" t="s">
        <v>1</v>
      </c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</row>
    <row r="160" spans="1:50" s="80" customFormat="1" ht="15" x14ac:dyDescent="0.25">
      <c r="A160" s="34"/>
      <c r="B160" s="219" t="s">
        <v>307</v>
      </c>
      <c r="C160" s="10"/>
      <c r="D160" s="15"/>
      <c r="E160" s="319"/>
      <c r="F160" s="34"/>
      <c r="R160" s="155" t="s">
        <v>312</v>
      </c>
      <c r="S160" s="155">
        <v>174907725</v>
      </c>
      <c r="T160" t="s">
        <v>1</v>
      </c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</row>
    <row r="161" spans="1:50" s="80" customFormat="1" ht="15" x14ac:dyDescent="0.25">
      <c r="A161" s="34"/>
      <c r="B161" s="219" t="s">
        <v>307</v>
      </c>
      <c r="C161" s="10"/>
      <c r="D161" s="15"/>
      <c r="E161" s="319"/>
      <c r="F161" s="34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155" t="s">
        <v>313</v>
      </c>
      <c r="S161" s="155">
        <v>174976486</v>
      </c>
      <c r="T161" t="s">
        <v>1</v>
      </c>
      <c r="U161" s="38"/>
      <c r="V161" s="38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</row>
    <row r="162" spans="1:50" s="80" customFormat="1" ht="15" x14ac:dyDescent="0.25">
      <c r="A162" s="34"/>
      <c r="B162" s="219" t="s">
        <v>307</v>
      </c>
      <c r="C162" s="10"/>
      <c r="D162" s="15"/>
      <c r="E162" s="319"/>
      <c r="F162" s="34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155" t="s">
        <v>314</v>
      </c>
      <c r="S162" s="155">
        <v>144133366</v>
      </c>
      <c r="T162" t="s">
        <v>1</v>
      </c>
      <c r="U162" s="38"/>
      <c r="V162" s="38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</row>
    <row r="163" spans="1:50" s="80" customFormat="1" ht="11.45" customHeight="1" x14ac:dyDescent="0.25">
      <c r="A163" s="34"/>
      <c r="B163" s="219" t="s">
        <v>307</v>
      </c>
      <c r="C163" s="10"/>
      <c r="D163" s="15"/>
      <c r="E163" s="319"/>
      <c r="F163" s="34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155" t="s">
        <v>315</v>
      </c>
      <c r="S163" s="155">
        <v>144127993</v>
      </c>
      <c r="T163" t="s">
        <v>1</v>
      </c>
      <c r="U163" s="38"/>
      <c r="V163" s="38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</row>
    <row r="164" spans="1:50" s="80" customFormat="1" ht="15" x14ac:dyDescent="0.25">
      <c r="A164" s="34"/>
      <c r="B164" s="219" t="s">
        <v>307</v>
      </c>
      <c r="C164" s="10"/>
      <c r="D164" s="15"/>
      <c r="E164" s="319"/>
      <c r="F164" s="34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155" t="s">
        <v>316</v>
      </c>
      <c r="S164" s="155">
        <v>245358580</v>
      </c>
      <c r="T164" t="s">
        <v>12</v>
      </c>
      <c r="U164" s="38"/>
      <c r="V164" s="38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</row>
    <row r="165" spans="1:50" s="80" customFormat="1" ht="14.25" customHeight="1" x14ac:dyDescent="0.25">
      <c r="A165" s="34"/>
      <c r="B165" s="219" t="s">
        <v>307</v>
      </c>
      <c r="C165" s="10"/>
      <c r="D165" s="15"/>
      <c r="E165" s="319"/>
      <c r="F165" s="34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155" t="s">
        <v>317</v>
      </c>
      <c r="S165" s="155">
        <v>144129510</v>
      </c>
      <c r="T165" t="s">
        <v>1</v>
      </c>
      <c r="U165" s="38"/>
      <c r="V165" s="38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</row>
    <row r="166" spans="1:50" ht="12" customHeight="1" x14ac:dyDescent="0.25">
      <c r="B166" s="219" t="s">
        <v>307</v>
      </c>
      <c r="C166" s="10"/>
      <c r="D166" s="15"/>
      <c r="E166" s="319"/>
      <c r="F166" s="34"/>
      <c r="R166" s="155" t="s">
        <v>318</v>
      </c>
      <c r="S166" s="155">
        <v>145827646</v>
      </c>
      <c r="T166" t="s">
        <v>1</v>
      </c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</row>
    <row r="167" spans="1:50" ht="15" customHeight="1" x14ac:dyDescent="0.25">
      <c r="B167" s="219" t="s">
        <v>307</v>
      </c>
      <c r="C167" s="10"/>
      <c r="D167" s="15"/>
      <c r="E167" s="319"/>
      <c r="F167" s="34"/>
      <c r="R167" s="155" t="s">
        <v>319</v>
      </c>
      <c r="S167" s="155">
        <v>244620250</v>
      </c>
      <c r="T167" t="s">
        <v>1</v>
      </c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</row>
    <row r="168" spans="1:50" ht="15" x14ac:dyDescent="0.25">
      <c r="B168" s="219" t="s">
        <v>307</v>
      </c>
      <c r="C168" s="10"/>
      <c r="D168" s="15"/>
      <c r="E168" s="319"/>
      <c r="F168" s="34"/>
      <c r="R168" s="155" t="s">
        <v>320</v>
      </c>
      <c r="S168" s="155">
        <v>145907544</v>
      </c>
      <c r="T168" t="s">
        <v>10</v>
      </c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</row>
    <row r="169" spans="1:50" ht="15" x14ac:dyDescent="0.25">
      <c r="B169" s="219" t="s">
        <v>307</v>
      </c>
      <c r="C169" s="10"/>
      <c r="D169" s="15"/>
      <c r="E169" s="319"/>
      <c r="F169" s="34"/>
      <c r="R169" s="155" t="s">
        <v>321</v>
      </c>
      <c r="S169" s="155">
        <v>175606358</v>
      </c>
      <c r="T169" t="s">
        <v>1</v>
      </c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</row>
    <row r="170" spans="1:50" ht="13.5" customHeight="1" x14ac:dyDescent="0.25">
      <c r="B170" s="219"/>
      <c r="C170" s="65"/>
      <c r="D170" s="66"/>
      <c r="E170" s="254"/>
      <c r="F170" s="34"/>
      <c r="R170" s="155" t="s">
        <v>322</v>
      </c>
      <c r="S170" s="155">
        <v>301507301</v>
      </c>
      <c r="T170" t="s">
        <v>1</v>
      </c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</row>
    <row r="171" spans="1:50" ht="15.75" thickBot="1" x14ac:dyDescent="0.3">
      <c r="B171" s="195" t="s">
        <v>323</v>
      </c>
      <c r="C171" s="41"/>
      <c r="D171" s="41"/>
      <c r="E171" s="196"/>
      <c r="F171" s="34"/>
      <c r="R171" s="155" t="s">
        <v>324</v>
      </c>
      <c r="S171" s="155">
        <v>175700829</v>
      </c>
      <c r="T171" t="s">
        <v>1</v>
      </c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</row>
    <row r="172" spans="1:50" ht="86.25" customHeight="1" x14ac:dyDescent="0.25">
      <c r="B172" s="255" t="s">
        <v>325</v>
      </c>
      <c r="C172" s="447"/>
      <c r="D172" s="447"/>
      <c r="E172" s="448"/>
      <c r="F172" s="34"/>
      <c r="R172" s="155" t="s">
        <v>326</v>
      </c>
      <c r="S172" s="155">
        <v>176523470</v>
      </c>
      <c r="T172" t="s">
        <v>1</v>
      </c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</row>
    <row r="173" spans="1:50" ht="14.25" customHeight="1" thickBot="1" x14ac:dyDescent="0.3">
      <c r="B173" s="288"/>
      <c r="C173" s="59"/>
      <c r="D173" s="59"/>
      <c r="E173" s="289"/>
      <c r="F173" s="34"/>
      <c r="R173" s="155" t="s">
        <v>327</v>
      </c>
      <c r="S173" s="155">
        <v>176502533</v>
      </c>
      <c r="T173" t="s">
        <v>1</v>
      </c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</row>
    <row r="174" spans="1:50" ht="15" x14ac:dyDescent="0.25">
      <c r="B174" s="253"/>
      <c r="C174" s="93"/>
      <c r="D174" s="93"/>
      <c r="E174" s="211"/>
      <c r="F174" s="34"/>
      <c r="R174" s="155" t="s">
        <v>328</v>
      </c>
      <c r="S174" s="155">
        <v>176523132</v>
      </c>
      <c r="T174" t="s">
        <v>1</v>
      </c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</row>
    <row r="175" spans="1:50" ht="23.25" hidden="1" customHeight="1" x14ac:dyDescent="0.25">
      <c r="B175" s="194"/>
      <c r="C175" s="93"/>
      <c r="D175" s="93"/>
      <c r="E175" s="211"/>
      <c r="F175" s="34"/>
      <c r="R175" s="155" t="s">
        <v>329</v>
      </c>
      <c r="S175" s="155">
        <v>176633027</v>
      </c>
      <c r="T175" t="s">
        <v>1</v>
      </c>
      <c r="X175" s="169"/>
      <c r="Y175" s="169"/>
      <c r="Z175" s="169"/>
      <c r="AA175" s="169"/>
      <c r="AB175" s="169"/>
      <c r="AC175" s="169"/>
      <c r="AD175" s="169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</row>
    <row r="176" spans="1:50" ht="12" customHeight="1" x14ac:dyDescent="0.25">
      <c r="B176" s="175" t="s">
        <v>330</v>
      </c>
      <c r="C176" s="102"/>
      <c r="D176" s="102"/>
      <c r="E176" s="256"/>
      <c r="F176" s="34"/>
      <c r="R176" s="155" t="s">
        <v>331</v>
      </c>
      <c r="S176" s="155">
        <v>177217875</v>
      </c>
      <c r="T176" t="s">
        <v>1</v>
      </c>
      <c r="X176" s="169"/>
      <c r="Y176" s="169"/>
      <c r="Z176" s="169"/>
      <c r="AA176" s="169"/>
      <c r="AB176" s="169"/>
      <c r="AC176" s="169"/>
      <c r="AD176" s="169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</row>
    <row r="177" spans="2:51" ht="15" customHeight="1" x14ac:dyDescent="0.25">
      <c r="B177" s="194" t="s">
        <v>332</v>
      </c>
      <c r="C177" s="453">
        <v>44292</v>
      </c>
      <c r="D177" s="453"/>
      <c r="E177" s="454"/>
      <c r="F177" s="34"/>
      <c r="R177" s="155" t="s">
        <v>333</v>
      </c>
      <c r="S177" s="155">
        <v>177059215</v>
      </c>
      <c r="T177" t="s">
        <v>1</v>
      </c>
      <c r="X177" s="169"/>
      <c r="Y177" s="169"/>
      <c r="Z177" s="169"/>
      <c r="AA177" s="169"/>
      <c r="AB177" s="169"/>
      <c r="AC177" s="169"/>
      <c r="AD177" s="169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</row>
    <row r="178" spans="2:51" ht="16.5" customHeight="1" x14ac:dyDescent="0.25">
      <c r="B178" s="194" t="s">
        <v>334</v>
      </c>
      <c r="C178" s="455" t="s">
        <v>476</v>
      </c>
      <c r="D178" s="455"/>
      <c r="E178" s="456"/>
      <c r="F178" s="34"/>
      <c r="R178" s="155" t="s">
        <v>335</v>
      </c>
      <c r="S178" s="155">
        <v>277070440</v>
      </c>
      <c r="T178" t="s">
        <v>1</v>
      </c>
      <c r="X178" s="169"/>
      <c r="Y178" s="169"/>
      <c r="Z178" s="169"/>
      <c r="AA178" s="169"/>
      <c r="AB178" s="169"/>
      <c r="AC178" s="169"/>
      <c r="AD178" s="169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</row>
    <row r="179" spans="2:51" ht="28.5" customHeight="1" x14ac:dyDescent="0.25">
      <c r="B179" s="257" t="s">
        <v>336</v>
      </c>
      <c r="C179" s="443" t="s">
        <v>477</v>
      </c>
      <c r="D179" s="443"/>
      <c r="E179" s="444"/>
      <c r="F179" s="34"/>
      <c r="R179" s="155" t="s">
        <v>337</v>
      </c>
      <c r="S179" s="155">
        <v>278312850</v>
      </c>
      <c r="T179" t="s">
        <v>1</v>
      </c>
      <c r="X179" s="169"/>
      <c r="Y179" s="169"/>
      <c r="Z179" s="169"/>
      <c r="AA179" s="169"/>
      <c r="AB179" s="169"/>
      <c r="AC179" s="169"/>
      <c r="AD179" s="169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</row>
    <row r="180" spans="2:51" ht="29.25" customHeight="1" x14ac:dyDescent="0.25">
      <c r="B180" s="258" t="s">
        <v>444</v>
      </c>
      <c r="C180" s="445"/>
      <c r="D180" s="445"/>
      <c r="E180" s="446"/>
      <c r="F180" s="34"/>
      <c r="R180" s="155" t="s">
        <v>338</v>
      </c>
      <c r="S180" s="155">
        <v>178230181</v>
      </c>
      <c r="T180" t="s">
        <v>1</v>
      </c>
      <c r="X180" s="169"/>
      <c r="Y180" s="169"/>
      <c r="Z180" s="169"/>
      <c r="AA180" s="169"/>
      <c r="AB180" s="169"/>
      <c r="AC180" s="169"/>
      <c r="AD180" s="169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</row>
    <row r="181" spans="2:51" ht="15.75" thickBot="1" x14ac:dyDescent="0.3">
      <c r="B181" s="259"/>
      <c r="C181" s="260"/>
      <c r="D181" s="260"/>
      <c r="E181" s="261"/>
      <c r="F181" s="34"/>
      <c r="R181" s="155" t="s">
        <v>339</v>
      </c>
      <c r="S181" s="155">
        <v>178243638</v>
      </c>
      <c r="T181" t="s">
        <v>1</v>
      </c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</row>
    <row r="182" spans="2:51" ht="15" x14ac:dyDescent="0.25">
      <c r="F182" s="34"/>
      <c r="G182" s="34"/>
      <c r="R182" s="155" t="s">
        <v>340</v>
      </c>
      <c r="S182" s="155">
        <v>178263320</v>
      </c>
      <c r="T182" t="s">
        <v>1</v>
      </c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</row>
    <row r="183" spans="2:51" x14ac:dyDescent="0.2">
      <c r="F183" s="34"/>
      <c r="G183" s="34"/>
      <c r="R183" s="34" t="s">
        <v>341</v>
      </c>
      <c r="S183" s="34">
        <v>178242493</v>
      </c>
      <c r="T183" s="34" t="s">
        <v>1</v>
      </c>
      <c r="U183" s="34"/>
      <c r="V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</row>
    <row r="184" spans="2:51" x14ac:dyDescent="0.2">
      <c r="F184" s="34"/>
      <c r="G184" s="34"/>
      <c r="R184" s="34" t="s">
        <v>342</v>
      </c>
      <c r="S184" s="34">
        <v>178602767</v>
      </c>
      <c r="T184" s="34" t="s">
        <v>1</v>
      </c>
      <c r="U184" s="34"/>
      <c r="V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</row>
    <row r="185" spans="2:51" x14ac:dyDescent="0.2"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 t="s">
        <v>343</v>
      </c>
      <c r="S185" s="34">
        <v>178602952</v>
      </c>
      <c r="T185" s="34" t="s">
        <v>1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</row>
    <row r="186" spans="2:51" x14ac:dyDescent="0.2"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 t="s">
        <v>344</v>
      </c>
      <c r="S186" s="34">
        <v>178997346</v>
      </c>
      <c r="T186" s="34" t="s">
        <v>10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</row>
    <row r="187" spans="2:51" ht="15" x14ac:dyDescent="0.25"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155" t="s">
        <v>345</v>
      </c>
      <c r="S187" s="155">
        <v>179286788</v>
      </c>
      <c r="T187" t="s">
        <v>1</v>
      </c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</row>
    <row r="188" spans="2:51" ht="15" x14ac:dyDescent="0.25"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155" t="s">
        <v>346</v>
      </c>
      <c r="S188" s="155">
        <v>179206436</v>
      </c>
      <c r="T188" t="s">
        <v>1</v>
      </c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</row>
    <row r="189" spans="2:51" ht="15" x14ac:dyDescent="0.25">
      <c r="F189" s="34"/>
      <c r="G189" s="34"/>
      <c r="R189" s="155" t="s">
        <v>347</v>
      </c>
      <c r="S189" s="155">
        <v>179249836</v>
      </c>
      <c r="T189" t="s">
        <v>1</v>
      </c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</row>
    <row r="190" spans="2:51" ht="15" x14ac:dyDescent="0.25">
      <c r="F190" s="34"/>
      <c r="G190" s="34"/>
      <c r="R190" s="155" t="s">
        <v>348</v>
      </c>
      <c r="S190" s="155">
        <v>179478621</v>
      </c>
      <c r="T190" t="s">
        <v>1</v>
      </c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</row>
    <row r="191" spans="2:51" ht="15" x14ac:dyDescent="0.25">
      <c r="F191" s="34"/>
      <c r="G191" s="34"/>
      <c r="R191" s="155" t="s">
        <v>349</v>
      </c>
      <c r="S191" s="155">
        <v>179340620</v>
      </c>
      <c r="T191" t="s">
        <v>1</v>
      </c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</row>
    <row r="192" spans="2:51" ht="15" x14ac:dyDescent="0.25">
      <c r="F192" s="34"/>
      <c r="G192" s="34"/>
      <c r="R192" s="155" t="s">
        <v>350</v>
      </c>
      <c r="S192" s="155">
        <v>179901854</v>
      </c>
      <c r="T192" t="s">
        <v>1</v>
      </c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</row>
    <row r="193" spans="6:51" ht="15" x14ac:dyDescent="0.25">
      <c r="F193" s="34"/>
      <c r="G193" s="34"/>
      <c r="R193" s="155" t="s">
        <v>351</v>
      </c>
      <c r="S193" s="155">
        <v>180193231</v>
      </c>
      <c r="T193" t="s">
        <v>1</v>
      </c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</row>
    <row r="194" spans="6:51" x14ac:dyDescent="0.2">
      <c r="F194" s="34"/>
      <c r="G194" s="34"/>
      <c r="R194" s="34" t="s">
        <v>352</v>
      </c>
      <c r="S194" s="34">
        <v>180153137</v>
      </c>
      <c r="T194" s="34" t="s">
        <v>1</v>
      </c>
      <c r="U194" s="34"/>
      <c r="V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</row>
    <row r="195" spans="6:51" x14ac:dyDescent="0.2">
      <c r="F195" s="34"/>
      <c r="G195" s="34"/>
      <c r="R195" s="34" t="s">
        <v>353</v>
      </c>
      <c r="S195" s="34">
        <v>180373788</v>
      </c>
      <c r="T195" s="34" t="s">
        <v>1</v>
      </c>
      <c r="U195" s="34"/>
      <c r="V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</row>
    <row r="196" spans="6:51" x14ac:dyDescent="0.2"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 t="s">
        <v>354</v>
      </c>
      <c r="S196" s="34">
        <v>180102018</v>
      </c>
      <c r="T196" s="34" t="s">
        <v>10</v>
      </c>
      <c r="U196" s="34"/>
      <c r="V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</row>
    <row r="197" spans="6:51" x14ac:dyDescent="0.2"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 t="s">
        <v>355</v>
      </c>
      <c r="S197" s="34">
        <v>181121797</v>
      </c>
      <c r="T197" s="34" t="s">
        <v>1</v>
      </c>
      <c r="U197" s="34"/>
      <c r="V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</row>
    <row r="198" spans="6:51" ht="15" x14ac:dyDescent="0.25"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155" t="s">
        <v>356</v>
      </c>
      <c r="S198">
        <v>281523640</v>
      </c>
      <c r="T198" s="38" t="s">
        <v>1</v>
      </c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</row>
    <row r="199" spans="6:51" ht="15" x14ac:dyDescent="0.25"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155" t="s">
        <v>357</v>
      </c>
      <c r="S199">
        <v>181522014</v>
      </c>
      <c r="T199" s="38" t="s">
        <v>1</v>
      </c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</row>
    <row r="200" spans="6:51" ht="15" x14ac:dyDescent="0.25">
      <c r="F200" s="34"/>
      <c r="G200" s="34"/>
      <c r="Q200" s="155"/>
      <c r="R200" s="155" t="s">
        <v>358</v>
      </c>
      <c r="S200">
        <v>181200636</v>
      </c>
      <c r="T200" s="38" t="s">
        <v>1</v>
      </c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</row>
    <row r="201" spans="6:51" ht="15" x14ac:dyDescent="0.25">
      <c r="F201" s="34"/>
      <c r="G201" s="34"/>
      <c r="Q201" s="155"/>
      <c r="R201" s="155" t="s">
        <v>359</v>
      </c>
      <c r="S201">
        <v>182770817</v>
      </c>
      <c r="T201" s="38" t="s">
        <v>1</v>
      </c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</row>
    <row r="202" spans="6:51" ht="15" x14ac:dyDescent="0.25">
      <c r="F202" s="34"/>
      <c r="G202" s="34"/>
      <c r="Q202" s="155"/>
      <c r="R202" s="155" t="s">
        <v>360</v>
      </c>
      <c r="S202">
        <v>182701785</v>
      </c>
      <c r="T202" s="38" t="s">
        <v>1</v>
      </c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</row>
    <row r="203" spans="6:51" ht="15" x14ac:dyDescent="0.25">
      <c r="F203" s="34"/>
      <c r="G203" s="34"/>
      <c r="Q203" s="155"/>
      <c r="R203" s="155" t="s">
        <v>361</v>
      </c>
      <c r="S203">
        <v>182714850</v>
      </c>
      <c r="T203" s="38" t="s">
        <v>1</v>
      </c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</row>
    <row r="204" spans="6:51" ht="15" x14ac:dyDescent="0.25">
      <c r="F204" s="34"/>
      <c r="G204" s="34"/>
      <c r="Q204" s="155"/>
      <c r="R204" s="155" t="s">
        <v>362</v>
      </c>
      <c r="S204">
        <v>182743364</v>
      </c>
      <c r="T204" s="38" t="s">
        <v>1</v>
      </c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</row>
    <row r="205" spans="6:51" ht="15" x14ac:dyDescent="0.25">
      <c r="F205" s="34"/>
      <c r="G205" s="34"/>
      <c r="Q205" s="155"/>
      <c r="R205" s="155" t="s">
        <v>363</v>
      </c>
      <c r="S205">
        <v>183843314</v>
      </c>
      <c r="T205" s="38" t="s">
        <v>1</v>
      </c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</row>
    <row r="206" spans="6:51" ht="15" x14ac:dyDescent="0.25">
      <c r="F206" s="34"/>
      <c r="G206" s="34"/>
      <c r="Q206" s="155"/>
      <c r="R206" s="155" t="s">
        <v>364</v>
      </c>
      <c r="S206">
        <v>183633981</v>
      </c>
      <c r="T206" s="38" t="s">
        <v>1</v>
      </c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</row>
    <row r="207" spans="6:51" ht="15" x14ac:dyDescent="0.25">
      <c r="F207" s="34"/>
      <c r="G207" s="34"/>
      <c r="Q207" s="155"/>
      <c r="R207" s="155" t="s">
        <v>365</v>
      </c>
      <c r="S207">
        <v>183605327</v>
      </c>
      <c r="T207" s="38" t="s">
        <v>1</v>
      </c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</row>
    <row r="208" spans="6:51" ht="15" x14ac:dyDescent="0.25">
      <c r="F208" s="34"/>
      <c r="G208" s="34"/>
      <c r="Q208" s="155"/>
      <c r="R208" s="155" t="s">
        <v>366</v>
      </c>
      <c r="S208">
        <v>183606952</v>
      </c>
      <c r="T208" s="38" t="s">
        <v>1</v>
      </c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</row>
    <row r="209" spans="6:51" ht="15" x14ac:dyDescent="0.25">
      <c r="F209" s="34"/>
      <c r="G209" s="34"/>
      <c r="Q209" s="155"/>
      <c r="R209" s="155" t="s">
        <v>367</v>
      </c>
      <c r="S209">
        <v>283667080</v>
      </c>
      <c r="T209" s="38" t="s">
        <v>1</v>
      </c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</row>
    <row r="210" spans="6:51" ht="15" x14ac:dyDescent="0.25">
      <c r="F210" s="34"/>
      <c r="G210" s="34"/>
      <c r="Q210" s="155"/>
      <c r="R210" s="155" t="s">
        <v>368</v>
      </c>
      <c r="S210" s="155">
        <v>300083878</v>
      </c>
      <c r="T210" t="s">
        <v>1</v>
      </c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</row>
    <row r="211" spans="6:51" ht="15" x14ac:dyDescent="0.25">
      <c r="F211" s="34"/>
      <c r="G211" s="34"/>
      <c r="Q211" s="155"/>
      <c r="R211" s="155" t="s">
        <v>369</v>
      </c>
      <c r="S211" s="155">
        <v>184552774</v>
      </c>
      <c r="T211" t="s">
        <v>1</v>
      </c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</row>
    <row r="212" spans="6:51" ht="15" x14ac:dyDescent="0.25">
      <c r="F212" s="34"/>
      <c r="G212" s="34"/>
      <c r="R212" s="155" t="s">
        <v>370</v>
      </c>
      <c r="S212" s="155">
        <v>184827583</v>
      </c>
      <c r="T212" t="s">
        <v>1</v>
      </c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</row>
    <row r="213" spans="6:51" ht="15" x14ac:dyDescent="0.25">
      <c r="F213" s="34"/>
      <c r="G213" s="34"/>
      <c r="R213" s="155" t="s">
        <v>371</v>
      </c>
      <c r="S213" s="155">
        <v>184626819</v>
      </c>
      <c r="T213" t="s">
        <v>1</v>
      </c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</row>
    <row r="214" spans="6:51" ht="15" x14ac:dyDescent="0.25">
      <c r="F214" s="34"/>
      <c r="G214" s="34"/>
      <c r="R214" s="155" t="s">
        <v>372</v>
      </c>
      <c r="S214" s="155">
        <v>184536236</v>
      </c>
      <c r="T214" t="s">
        <v>1</v>
      </c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</row>
    <row r="215" spans="6:51" ht="15" x14ac:dyDescent="0.25">
      <c r="F215" s="34"/>
      <c r="G215" s="34"/>
      <c r="R215" s="155" t="s">
        <v>373</v>
      </c>
      <c r="S215" s="155">
        <v>185304657</v>
      </c>
      <c r="T215" t="s">
        <v>1</v>
      </c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</row>
    <row r="216" spans="6:51" ht="15" x14ac:dyDescent="0.25">
      <c r="F216" s="34"/>
      <c r="G216" s="34"/>
      <c r="R216" s="155" t="s">
        <v>374</v>
      </c>
      <c r="S216" s="155">
        <v>185492166</v>
      </c>
      <c r="T216" t="s">
        <v>1</v>
      </c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</row>
    <row r="217" spans="6:51" ht="15" x14ac:dyDescent="0.25">
      <c r="F217" s="34"/>
      <c r="G217" s="34"/>
      <c r="R217" s="155" t="s">
        <v>375</v>
      </c>
      <c r="S217" s="155">
        <v>185105324</v>
      </c>
      <c r="T217" t="s">
        <v>1</v>
      </c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</row>
    <row r="218" spans="6:51" ht="15" x14ac:dyDescent="0.25">
      <c r="F218" s="34"/>
      <c r="G218" s="34"/>
      <c r="R218" s="155" t="s">
        <v>376</v>
      </c>
      <c r="S218" s="155">
        <v>302296661</v>
      </c>
      <c r="T218" t="s">
        <v>1</v>
      </c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</row>
    <row r="219" spans="6:51" ht="15" x14ac:dyDescent="0.25">
      <c r="F219" s="34"/>
      <c r="G219" s="34"/>
      <c r="R219" s="155" t="s">
        <v>377</v>
      </c>
      <c r="S219" s="155">
        <v>185179431</v>
      </c>
      <c r="T219" t="s">
        <v>1</v>
      </c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</row>
    <row r="220" spans="6:51" ht="15" x14ac:dyDescent="0.25">
      <c r="F220" s="34"/>
      <c r="G220" s="34"/>
      <c r="R220" s="155" t="s">
        <v>378</v>
      </c>
      <c r="S220" s="155">
        <v>185108391</v>
      </c>
      <c r="T220" t="s">
        <v>1</v>
      </c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</row>
    <row r="221" spans="6:51" ht="15" x14ac:dyDescent="0.25">
      <c r="F221" s="34"/>
      <c r="G221" s="34"/>
      <c r="R221" s="155" t="s">
        <v>379</v>
      </c>
      <c r="S221" s="155">
        <v>124135580</v>
      </c>
      <c r="T221" t="s">
        <v>12</v>
      </c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</row>
    <row r="222" spans="6:51" ht="15" x14ac:dyDescent="0.25">
      <c r="F222" s="34"/>
      <c r="G222" s="34"/>
      <c r="R222" s="155" t="s">
        <v>380</v>
      </c>
      <c r="S222" s="155">
        <v>120545849</v>
      </c>
      <c r="T222" t="s">
        <v>1</v>
      </c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</row>
    <row r="223" spans="6:51" ht="15" x14ac:dyDescent="0.25">
      <c r="F223" s="34"/>
      <c r="G223" s="34"/>
      <c r="R223" s="155" t="s">
        <v>381</v>
      </c>
      <c r="S223" s="155">
        <v>302683277</v>
      </c>
      <c r="T223" t="s">
        <v>1</v>
      </c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</row>
    <row r="224" spans="6:51" ht="15" x14ac:dyDescent="0.25">
      <c r="F224" s="34"/>
      <c r="G224" s="34"/>
      <c r="R224" s="155" t="s">
        <v>382</v>
      </c>
      <c r="S224" s="155">
        <v>120153047</v>
      </c>
      <c r="T224" t="s">
        <v>1</v>
      </c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</row>
    <row r="225" spans="6:51" ht="15" x14ac:dyDescent="0.25">
      <c r="F225" s="34"/>
      <c r="G225" s="34"/>
      <c r="R225" s="155" t="s">
        <v>383</v>
      </c>
      <c r="S225" s="155">
        <v>120750163</v>
      </c>
      <c r="T225" t="s">
        <v>1</v>
      </c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</row>
    <row r="226" spans="6:51" ht="15" x14ac:dyDescent="0.25">
      <c r="F226" s="34"/>
      <c r="G226" s="34"/>
      <c r="R226" s="155" t="s">
        <v>384</v>
      </c>
      <c r="S226" s="155">
        <v>124644360</v>
      </c>
      <c r="T226" t="s">
        <v>10</v>
      </c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</row>
    <row r="227" spans="6:51" ht="15" x14ac:dyDescent="0.25">
      <c r="F227" s="34"/>
      <c r="G227" s="34"/>
      <c r="R227" s="155" t="s">
        <v>385</v>
      </c>
      <c r="S227" s="155">
        <v>124568293</v>
      </c>
      <c r="T227" t="s">
        <v>10</v>
      </c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</row>
    <row r="228" spans="6:51" ht="15" x14ac:dyDescent="0.25">
      <c r="F228" s="34"/>
      <c r="G228" s="34"/>
      <c r="R228" s="155" t="s">
        <v>386</v>
      </c>
      <c r="S228" s="155">
        <v>120125820</v>
      </c>
      <c r="T228" t="s">
        <v>1</v>
      </c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</row>
    <row r="229" spans="6:51" ht="15" x14ac:dyDescent="0.25">
      <c r="F229" s="34"/>
      <c r="G229" s="34"/>
      <c r="H229" s="34"/>
      <c r="I229" s="34"/>
      <c r="J229" s="34"/>
      <c r="R229" s="155" t="s">
        <v>387</v>
      </c>
      <c r="S229" s="155">
        <v>181705485</v>
      </c>
      <c r="T229" t="s">
        <v>1</v>
      </c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</row>
    <row r="230" spans="6:51" ht="15" x14ac:dyDescent="0.25">
      <c r="F230" s="34"/>
      <c r="G230" s="34"/>
      <c r="H230" s="34"/>
      <c r="I230" s="34"/>
      <c r="J230" s="34"/>
      <c r="R230" s="155" t="s">
        <v>388</v>
      </c>
      <c r="S230" s="155">
        <v>123615345</v>
      </c>
      <c r="T230" t="s">
        <v>10</v>
      </c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</row>
    <row r="231" spans="6:51" ht="15" x14ac:dyDescent="0.25">
      <c r="F231" s="34"/>
      <c r="G231" s="34"/>
      <c r="H231" s="34"/>
      <c r="I231" s="34"/>
      <c r="J231" s="34"/>
      <c r="R231" s="155" t="s">
        <v>389</v>
      </c>
      <c r="S231" s="155">
        <v>304195262</v>
      </c>
      <c r="T231" t="s">
        <v>10</v>
      </c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</row>
    <row r="232" spans="6:51" ht="15" x14ac:dyDescent="0.25">
      <c r="F232" s="34"/>
      <c r="G232" s="34"/>
      <c r="H232" s="34"/>
      <c r="I232" s="34"/>
      <c r="J232" s="34"/>
      <c r="R232" s="155" t="s">
        <v>390</v>
      </c>
      <c r="S232" s="155">
        <v>186442084</v>
      </c>
      <c r="T232" t="s">
        <v>1</v>
      </c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</row>
    <row r="233" spans="6:51" ht="15" x14ac:dyDescent="0.25">
      <c r="F233" s="34"/>
      <c r="G233" s="34"/>
      <c r="H233" s="34"/>
      <c r="I233" s="34"/>
      <c r="J233" s="34"/>
      <c r="R233" s="155" t="s">
        <v>391</v>
      </c>
      <c r="S233" s="155">
        <v>186063262</v>
      </c>
      <c r="T233" t="s">
        <v>1</v>
      </c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</row>
    <row r="234" spans="6:51" ht="15" x14ac:dyDescent="0.25">
      <c r="F234" s="34"/>
      <c r="G234" s="34"/>
      <c r="H234" s="34"/>
      <c r="I234" s="34"/>
      <c r="J234" s="34"/>
      <c r="R234" s="155" t="s">
        <v>392</v>
      </c>
      <c r="S234" s="155">
        <v>302409486</v>
      </c>
      <c r="T234" t="s">
        <v>10</v>
      </c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</row>
    <row r="235" spans="6:51" ht="15" x14ac:dyDescent="0.25">
      <c r="F235" s="34"/>
      <c r="G235" s="34"/>
      <c r="H235" s="34"/>
      <c r="I235" s="34"/>
      <c r="J235" s="34"/>
      <c r="R235" s="155" t="s">
        <v>393</v>
      </c>
      <c r="S235" s="155">
        <v>155498117</v>
      </c>
      <c r="T235" t="s">
        <v>1</v>
      </c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</row>
    <row r="236" spans="6:51" ht="15" x14ac:dyDescent="0.25">
      <c r="F236" s="34"/>
      <c r="G236" s="34"/>
      <c r="H236" s="34"/>
      <c r="I236" s="34"/>
      <c r="J236" s="34"/>
      <c r="R236" s="155" t="s">
        <v>394</v>
      </c>
      <c r="S236" s="155">
        <v>110087517</v>
      </c>
      <c r="T236" t="s">
        <v>1</v>
      </c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</row>
    <row r="237" spans="6:51" ht="15" x14ac:dyDescent="0.25">
      <c r="F237" s="34"/>
      <c r="G237" s="34"/>
      <c r="H237" s="34"/>
      <c r="I237" s="34"/>
      <c r="J237" s="34"/>
      <c r="R237" s="155" t="s">
        <v>395</v>
      </c>
      <c r="S237" s="155">
        <v>155514735</v>
      </c>
      <c r="T237" t="s">
        <v>12</v>
      </c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</row>
    <row r="238" spans="6:51" ht="15" x14ac:dyDescent="0.25">
      <c r="F238" s="34"/>
      <c r="G238" s="34"/>
      <c r="H238" s="34"/>
      <c r="I238" s="34"/>
      <c r="J238" s="34"/>
      <c r="R238" s="155" t="s">
        <v>396</v>
      </c>
      <c r="S238" s="155">
        <v>187920473</v>
      </c>
      <c r="T238" t="s">
        <v>1</v>
      </c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</row>
    <row r="239" spans="6:51" ht="15" x14ac:dyDescent="0.25">
      <c r="F239" s="34"/>
      <c r="G239" s="34"/>
      <c r="H239" s="34"/>
      <c r="I239" s="34"/>
      <c r="J239" s="34"/>
      <c r="R239" s="155" t="s">
        <v>397</v>
      </c>
      <c r="S239" s="155">
        <v>187823316</v>
      </c>
      <c r="T239" t="s">
        <v>1</v>
      </c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</row>
    <row r="240" spans="6:51" ht="15" x14ac:dyDescent="0.25">
      <c r="F240" s="34"/>
      <c r="G240" s="34"/>
      <c r="H240" s="34"/>
      <c r="I240" s="34"/>
      <c r="J240" s="34"/>
      <c r="R240" s="155" t="s">
        <v>398</v>
      </c>
      <c r="S240" s="155">
        <v>187801768</v>
      </c>
      <c r="T240" t="s">
        <v>1</v>
      </c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</row>
    <row r="241" spans="6:51" x14ac:dyDescent="0.2">
      <c r="F241" s="34"/>
      <c r="G241" s="34"/>
      <c r="H241" s="34"/>
      <c r="I241" s="34"/>
      <c r="J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</row>
    <row r="242" spans="6:51" x14ac:dyDescent="0.2">
      <c r="F242" s="34"/>
      <c r="G242" s="34"/>
      <c r="H242" s="34"/>
      <c r="I242" s="34"/>
      <c r="J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</row>
    <row r="243" spans="6:51" x14ac:dyDescent="0.2">
      <c r="F243" s="34"/>
      <c r="G243" s="34"/>
      <c r="H243" s="34"/>
      <c r="I243" s="34"/>
      <c r="J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</row>
    <row r="244" spans="6:51" x14ac:dyDescent="0.2">
      <c r="F244" s="34"/>
      <c r="G244" s="34"/>
      <c r="H244" s="34"/>
      <c r="I244" s="34"/>
      <c r="J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</row>
    <row r="245" spans="6:51" x14ac:dyDescent="0.2">
      <c r="F245" s="34"/>
      <c r="G245" s="34"/>
      <c r="H245" s="34"/>
      <c r="I245" s="34"/>
      <c r="J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</row>
    <row r="246" spans="6:51" x14ac:dyDescent="0.2">
      <c r="F246" s="34"/>
      <c r="G246" s="34"/>
      <c r="H246" s="34"/>
      <c r="I246" s="34"/>
      <c r="J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</row>
    <row r="247" spans="6:51" x14ac:dyDescent="0.2">
      <c r="F247" s="34"/>
      <c r="G247" s="34"/>
      <c r="H247" s="34"/>
      <c r="I247" s="34"/>
      <c r="J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</row>
    <row r="248" spans="6:51" x14ac:dyDescent="0.2">
      <c r="F248" s="34"/>
      <c r="G248" s="34"/>
      <c r="H248" s="34"/>
      <c r="I248" s="34"/>
      <c r="J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</row>
    <row r="249" spans="6:51" x14ac:dyDescent="0.2">
      <c r="F249" s="34"/>
      <c r="G249" s="34"/>
      <c r="H249" s="34"/>
      <c r="I249" s="34"/>
      <c r="J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</row>
    <row r="250" spans="6:51" x14ac:dyDescent="0.2">
      <c r="F250" s="34"/>
      <c r="G250" s="34"/>
      <c r="H250" s="34"/>
      <c r="I250" s="34"/>
      <c r="J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</row>
    <row r="251" spans="6:51" x14ac:dyDescent="0.2">
      <c r="F251" s="34"/>
      <c r="G251" s="34"/>
      <c r="H251" s="34"/>
      <c r="I251" s="34"/>
      <c r="J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</row>
    <row r="252" spans="6:51" x14ac:dyDescent="0.2">
      <c r="F252" s="34"/>
      <c r="G252" s="34"/>
      <c r="H252" s="34"/>
      <c r="I252" s="34"/>
      <c r="J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</row>
    <row r="253" spans="6:51" x14ac:dyDescent="0.2">
      <c r="F253" s="34"/>
      <c r="G253" s="34"/>
      <c r="H253" s="34"/>
      <c r="I253" s="34"/>
      <c r="J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</row>
    <row r="254" spans="6:51" x14ac:dyDescent="0.2">
      <c r="F254" s="34"/>
      <c r="G254" s="34"/>
      <c r="H254" s="34"/>
      <c r="I254" s="34"/>
      <c r="J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</row>
    <row r="255" spans="6:51" x14ac:dyDescent="0.2">
      <c r="F255" s="34"/>
      <c r="G255" s="34"/>
      <c r="H255" s="34"/>
      <c r="I255" s="34"/>
      <c r="J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</row>
    <row r="256" spans="6:51" x14ac:dyDescent="0.2">
      <c r="F256" s="34"/>
      <c r="G256" s="34"/>
      <c r="H256" s="34"/>
      <c r="I256" s="34"/>
      <c r="J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</row>
    <row r="257" spans="6:51" x14ac:dyDescent="0.2">
      <c r="F257" s="34"/>
      <c r="G257" s="34"/>
      <c r="H257" s="34"/>
      <c r="I257" s="34"/>
      <c r="J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</row>
    <row r="258" spans="6:51" x14ac:dyDescent="0.2">
      <c r="F258" s="34"/>
      <c r="G258" s="34"/>
      <c r="H258" s="34"/>
      <c r="I258" s="34"/>
      <c r="J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</row>
    <row r="259" spans="6:51" x14ac:dyDescent="0.2">
      <c r="F259" s="34"/>
      <c r="G259" s="34"/>
      <c r="H259" s="34"/>
      <c r="I259" s="34"/>
      <c r="J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</row>
    <row r="260" spans="6:51" x14ac:dyDescent="0.2">
      <c r="F260" s="34"/>
      <c r="G260" s="34"/>
      <c r="H260" s="34"/>
      <c r="I260" s="34"/>
      <c r="J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</row>
    <row r="261" spans="6:51" x14ac:dyDescent="0.2">
      <c r="F261" s="34"/>
      <c r="G261" s="34"/>
      <c r="H261" s="34"/>
      <c r="I261" s="34"/>
      <c r="J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</row>
    <row r="262" spans="6:51" x14ac:dyDescent="0.2">
      <c r="F262" s="34"/>
      <c r="G262" s="34"/>
      <c r="H262" s="34"/>
      <c r="I262" s="34"/>
      <c r="J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</row>
    <row r="263" spans="6:51" x14ac:dyDescent="0.2">
      <c r="F263" s="34"/>
      <c r="G263" s="34"/>
      <c r="H263" s="34"/>
      <c r="I263" s="34"/>
      <c r="J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</row>
    <row r="264" spans="6:51" x14ac:dyDescent="0.2">
      <c r="F264" s="34"/>
      <c r="G264" s="34"/>
      <c r="H264" s="34"/>
      <c r="I264" s="34"/>
      <c r="J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</row>
    <row r="265" spans="6:51" x14ac:dyDescent="0.2">
      <c r="F265" s="34"/>
      <c r="G265" s="34"/>
      <c r="H265" s="34"/>
      <c r="I265" s="34"/>
      <c r="J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</row>
    <row r="266" spans="6:51" x14ac:dyDescent="0.2">
      <c r="F266" s="34"/>
      <c r="G266" s="34"/>
      <c r="H266" s="34"/>
      <c r="I266" s="34"/>
      <c r="J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</row>
    <row r="267" spans="6:51" x14ac:dyDescent="0.2">
      <c r="F267" s="34"/>
      <c r="G267" s="34"/>
      <c r="H267" s="34"/>
      <c r="I267" s="34"/>
      <c r="J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</row>
    <row r="268" spans="6:51" x14ac:dyDescent="0.2">
      <c r="F268" s="34"/>
    </row>
  </sheetData>
  <sheetProtection algorithmName="SHA-512" hashValue="93uOTt/m55CIRXVpXoTEFnZS3qVsE9rWkmZwPBZ0HUAeGFEpAWpoA8NL+JSat62Bis8a+v7Vri7LwzsbQr9n4A==" saltValue="LZ8YTlTTTuTiQpA6gH6g1Q==" spinCount="100000" sheet="1" selectLockedCells="1"/>
  <sortState ref="K1:L132">
    <sortCondition ref="K1"/>
  </sortState>
  <dataConsolidate/>
  <mergeCells count="45">
    <mergeCell ref="C29:D29"/>
    <mergeCell ref="C31:E31"/>
    <mergeCell ref="C32:E32"/>
    <mergeCell ref="C130:E130"/>
    <mergeCell ref="C37:E37"/>
    <mergeCell ref="C38:E38"/>
    <mergeCell ref="C34:E34"/>
    <mergeCell ref="C35:E35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179:E179"/>
    <mergeCell ref="C180:E180"/>
    <mergeCell ref="C172:E172"/>
    <mergeCell ref="C39:E39"/>
    <mergeCell ref="C40:E40"/>
    <mergeCell ref="C177:E177"/>
    <mergeCell ref="C178:E178"/>
    <mergeCell ref="C129:E129"/>
    <mergeCell ref="C132:E132"/>
    <mergeCell ref="C133:E133"/>
    <mergeCell ref="C152:E152"/>
    <mergeCell ref="C153:E153"/>
    <mergeCell ref="C57:E57"/>
    <mergeCell ref="C109:E109"/>
    <mergeCell ref="C121:E121"/>
    <mergeCell ref="D2:E4"/>
    <mergeCell ref="C10:E10"/>
    <mergeCell ref="C14:E14"/>
    <mergeCell ref="C15:E15"/>
    <mergeCell ref="C17:E17"/>
    <mergeCell ref="B6:E6"/>
    <mergeCell ref="C8:E8"/>
    <mergeCell ref="C9:E9"/>
    <mergeCell ref="C11:E11"/>
    <mergeCell ref="C12:E12"/>
    <mergeCell ref="C13:E13"/>
  </mergeCells>
  <phoneticPr fontId="39" type="noConversion"/>
  <conditionalFormatting sqref="E105 C105">
    <cfRule type="cellIs" dxfId="2" priority="3" stopIfTrue="1" operator="notEqual">
      <formula>"Balansas"</formula>
    </cfRule>
  </conditionalFormatting>
  <dataValidations xWindow="792" yWindow="694" count="15">
    <dataValidation allowBlank="1" showErrorMessage="1" prompt="Nurodykite įmonės vyr. finansininko (vyr. buhalterio) vardą ir pavardę. Pareigų nurodyti nereikia." sqref="C15:E15"/>
    <dataValidation allowBlank="1" showErrorMessage="1" prompt="Nurodykite įmonės direktoriaus (generalinio direktoriaus) vardą ir pavardę. VĮ miškų urėdijų prašome nurodyti miškų urėdo vardą ir pavardę. Pareigų nurodyti nereikia." sqref="C14:E14"/>
    <dataValidation allowBlank="1" showErrorMessage="1" sqref="B39:B40"/>
    <dataValidation type="whole" allowBlank="1" showErrorMessage="1" prompt="Nurodykite identifikacinį numerį (juridinio asmens kodą)" sqref="C10:E10 C11 C13">
      <formula1>0</formula1>
      <formula2>9999999999999990000</formula2>
    </dataValidation>
    <dataValidation allowBlank="1" showInputMessage="1" showErrorMessage="1" prompt="Viename langelyje nurodykite stebėtojų tarybos nario pagrindinėje darbovietėje užimamas pareigas" sqref="D170"/>
    <dataValidation type="list" allowBlank="1" showInputMessage="1" showErrorMessage="1" sqref="C34:E34">
      <formula1>"Taip, Ne"</formula1>
    </dataValidation>
    <dataValidation type="list" allowBlank="1" showInputMessage="1" showErrorMessage="1" sqref="C132:E132 C152:E152">
      <formula1>$H$131:$H$133</formula1>
    </dataValidation>
    <dataValidation type="list" allowBlank="1" showInputMessage="1" showErrorMessage="1" sqref="C153:E153 C133:E133">
      <formula1>$H$135:$H$146</formula1>
    </dataValidation>
    <dataValidation type="list" allowBlank="1" showInputMessage="1" showErrorMessage="1" sqref="D135 D155">
      <formula1>$H$149:$H$150</formula1>
    </dataValidation>
    <dataValidation type="list" allowBlank="1" showInputMessage="1" showErrorMessage="1" sqref="D136:D149 D156:D169">
      <formula1>$H$151:$H$152</formula1>
    </dataValidation>
    <dataValidation type="list" allowBlank="1" showInputMessage="1" showErrorMessage="1" sqref="E119 C119">
      <formula1>$H$111:$H$112</formula1>
    </dataValidation>
    <dataValidation type="list" allowBlank="1" showErrorMessage="1" prompt="Nurodykite identifikacinį numerį (juridinio asmens kodą)" sqref="C12:E12">
      <formula1>$H$14:$H$24</formula1>
    </dataValidation>
    <dataValidation allowBlank="1" showInputMessage="1" showErrorMessage="1" prompt="Vardas Pavardė" sqref="C135:C149"/>
    <dataValidation allowBlank="1" showInputMessage="1" showErrorMessage="1" prompt="Viename langelyje nurodykite valdybos nario pagrindinėje darbovietėje užimamas pareigas" sqref="E135:E149"/>
    <dataValidation type="list" allowBlank="1" showErrorMessage="1" prompt="Nurodykite pilną įmonės pavadinimą, pvz. Akcinė bendrovė „Pavyzdys“ ar Valstybės įmonė „Pavyzdys“" sqref="C8:E8">
      <formula1>$R$2:$R$240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2" manualBreakCount="2">
    <brk id="75" min="1" max="4" man="1"/>
    <brk id="169" min="1" max="4" man="1"/>
  </rowBreaks>
  <colBreaks count="1" manualBreakCount="1">
    <brk id="5" max="1048575" man="1"/>
  </colBreaks>
  <ignoredErrors>
    <ignoredError sqref="C9:C10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4" customWidth="1"/>
    <col min="2" max="2" width="63.42578125" style="34" customWidth="1"/>
    <col min="3" max="5" width="24.28515625" style="34" customWidth="1"/>
    <col min="6" max="6" width="1.7109375" style="34" customWidth="1"/>
    <col min="7" max="7" width="9.140625" style="34"/>
    <col min="8" max="8" width="0" style="34" hidden="1" customWidth="1"/>
    <col min="9" max="10" width="9.140625" style="34"/>
    <col min="11" max="11" width="20.28515625" style="34" customWidth="1"/>
    <col min="12" max="12" width="9.140625" style="34" customWidth="1"/>
    <col min="13" max="16384" width="9.140625" style="34"/>
  </cols>
  <sheetData>
    <row r="1" spans="1:7" ht="9.6" customHeight="1" x14ac:dyDescent="0.2">
      <c r="A1" s="137"/>
      <c r="B1" s="137"/>
      <c r="C1" s="137"/>
      <c r="D1" s="137"/>
      <c r="E1" s="137"/>
      <c r="F1" s="137"/>
      <c r="G1" s="137"/>
    </row>
    <row r="2" spans="1:7" ht="12" customHeight="1" x14ac:dyDescent="0.2">
      <c r="A2" s="143"/>
      <c r="B2" s="73"/>
      <c r="C2" s="73"/>
      <c r="D2" s="490"/>
      <c r="E2" s="490"/>
      <c r="F2" s="143"/>
      <c r="G2" s="143"/>
    </row>
    <row r="3" spans="1:7" ht="29.25" customHeight="1" x14ac:dyDescent="0.2">
      <c r="A3" s="143"/>
      <c r="B3" s="73"/>
      <c r="C3" s="73"/>
      <c r="D3" s="491" t="s">
        <v>399</v>
      </c>
      <c r="E3" s="491"/>
      <c r="F3" s="143"/>
      <c r="G3" s="143"/>
    </row>
    <row r="4" spans="1:7" ht="15" customHeight="1" x14ac:dyDescent="0.2">
      <c r="A4" s="143"/>
      <c r="B4" s="72"/>
      <c r="C4" s="72"/>
      <c r="D4" s="74" t="s">
        <v>400</v>
      </c>
      <c r="E4" s="72"/>
      <c r="F4" s="143"/>
      <c r="G4" s="143"/>
    </row>
    <row r="5" spans="1:7" ht="15" customHeight="1" x14ac:dyDescent="0.2">
      <c r="A5" s="143"/>
      <c r="B5" s="72"/>
      <c r="C5" s="72"/>
      <c r="D5" s="74"/>
      <c r="E5" s="72"/>
      <c r="F5" s="143"/>
      <c r="G5" s="143"/>
    </row>
    <row r="6" spans="1:7" ht="15" customHeight="1" x14ac:dyDescent="0.25">
      <c r="A6" s="143"/>
      <c r="B6" s="504" t="s">
        <v>401</v>
      </c>
      <c r="C6" s="504"/>
      <c r="D6" s="504"/>
      <c r="E6" s="504"/>
      <c r="F6" s="143"/>
      <c r="G6" s="143"/>
    </row>
    <row r="7" spans="1:7" ht="12.75" customHeight="1" x14ac:dyDescent="0.2">
      <c r="A7" s="143"/>
      <c r="B7" s="72"/>
      <c r="C7" s="72"/>
      <c r="D7" s="74"/>
      <c r="E7" s="72"/>
      <c r="F7" s="143"/>
      <c r="G7" s="143"/>
    </row>
    <row r="8" spans="1:7" ht="10.5" customHeight="1" x14ac:dyDescent="0.25">
      <c r="A8" s="143"/>
      <c r="B8" s="35"/>
      <c r="C8" s="36"/>
      <c r="D8" s="36"/>
      <c r="E8" s="36"/>
      <c r="F8" s="143"/>
      <c r="G8" s="143"/>
    </row>
    <row r="9" spans="1:7" ht="18.75" x14ac:dyDescent="0.3">
      <c r="A9" s="143"/>
      <c r="B9" s="103" t="s">
        <v>8</v>
      </c>
      <c r="C9" s="489" t="str">
        <f>'Finansiniai duomenys'!C8</f>
        <v>UAB „Raseinių šilumos tinklai“</v>
      </c>
      <c r="D9" s="489"/>
      <c r="E9" s="489"/>
      <c r="F9" s="143"/>
      <c r="G9" s="143"/>
    </row>
    <row r="10" spans="1:7" x14ac:dyDescent="0.2">
      <c r="A10" s="143"/>
      <c r="B10" s="104" t="s">
        <v>11</v>
      </c>
      <c r="C10" s="487" t="str">
        <f>'Finansiniai duomenys'!C9</f>
        <v>Uždaroji akcinė bendrovė (UAB)</v>
      </c>
      <c r="D10" s="487"/>
      <c r="E10" s="487"/>
      <c r="F10" s="143"/>
      <c r="G10" s="143"/>
    </row>
    <row r="11" spans="1:7" ht="12" hidden="1" customHeight="1" x14ac:dyDescent="0.2">
      <c r="A11" s="143"/>
      <c r="B11" s="104"/>
      <c r="C11" s="163" t="s">
        <v>12</v>
      </c>
      <c r="D11" s="163"/>
      <c r="E11" s="163"/>
      <c r="F11" s="143"/>
      <c r="G11" s="143"/>
    </row>
    <row r="12" spans="1:7" ht="12" hidden="1" customHeight="1" x14ac:dyDescent="0.2">
      <c r="A12" s="143"/>
      <c r="B12" s="104"/>
      <c r="C12" s="163" t="s">
        <v>1</v>
      </c>
      <c r="D12" s="163"/>
      <c r="E12" s="163"/>
      <c r="F12" s="143"/>
      <c r="G12" s="143"/>
    </row>
    <row r="13" spans="1:7" ht="12" hidden="1" customHeight="1" x14ac:dyDescent="0.2">
      <c r="A13" s="143"/>
      <c r="B13" s="104"/>
      <c r="C13" s="163" t="s">
        <v>19</v>
      </c>
      <c r="D13" s="163"/>
      <c r="E13" s="163"/>
      <c r="F13" s="143"/>
      <c r="G13" s="143"/>
    </row>
    <row r="14" spans="1:7" x14ac:dyDescent="0.2">
      <c r="A14" s="143"/>
      <c r="B14" s="104" t="s">
        <v>402</v>
      </c>
      <c r="C14" s="487" t="e">
        <f>'Finansiniai duomenys'!#REF!</f>
        <v>#REF!</v>
      </c>
      <c r="D14" s="487"/>
      <c r="E14" s="487"/>
      <c r="F14" s="143"/>
      <c r="G14" s="143"/>
    </row>
    <row r="15" spans="1:7" ht="12" hidden="1" customHeight="1" x14ac:dyDescent="0.2">
      <c r="A15" s="143"/>
      <c r="B15" s="104"/>
      <c r="C15" s="163" t="s">
        <v>13</v>
      </c>
      <c r="D15" s="163"/>
      <c r="E15" s="163"/>
      <c r="F15" s="143"/>
      <c r="G15" s="143"/>
    </row>
    <row r="16" spans="1:7" ht="12" hidden="1" customHeight="1" x14ac:dyDescent="0.2">
      <c r="A16" s="143"/>
      <c r="B16" s="104"/>
      <c r="C16" s="163" t="s">
        <v>16</v>
      </c>
      <c r="D16" s="163"/>
      <c r="E16" s="163"/>
      <c r="F16" s="143"/>
      <c r="G16" s="143"/>
    </row>
    <row r="17" spans="1:9" ht="12" hidden="1" customHeight="1" x14ac:dyDescent="0.2">
      <c r="A17" s="143"/>
      <c r="B17" s="104"/>
      <c r="C17" s="163" t="s">
        <v>20</v>
      </c>
      <c r="D17" s="163"/>
      <c r="E17" s="163"/>
      <c r="F17" s="143"/>
      <c r="G17" s="143"/>
    </row>
    <row r="18" spans="1:9" ht="12" hidden="1" customHeight="1" x14ac:dyDescent="0.2">
      <c r="A18" s="143"/>
      <c r="B18" s="104"/>
      <c r="C18" s="163" t="s">
        <v>23</v>
      </c>
      <c r="D18" s="163"/>
      <c r="E18" s="163"/>
      <c r="F18" s="143"/>
      <c r="G18" s="143"/>
    </row>
    <row r="19" spans="1:9" ht="12" hidden="1" customHeight="1" x14ac:dyDescent="0.2">
      <c r="A19" s="143"/>
      <c r="B19" s="104"/>
      <c r="C19" s="163" t="s">
        <v>25</v>
      </c>
      <c r="D19" s="163"/>
      <c r="E19" s="163"/>
      <c r="F19" s="143"/>
      <c r="G19" s="143"/>
    </row>
    <row r="20" spans="1:9" ht="12" hidden="1" customHeight="1" x14ac:dyDescent="0.2">
      <c r="A20" s="143"/>
      <c r="B20" s="104"/>
      <c r="C20" s="163" t="s">
        <v>29</v>
      </c>
      <c r="D20" s="163"/>
      <c r="E20" s="163"/>
      <c r="F20" s="143"/>
      <c r="G20" s="143"/>
    </row>
    <row r="21" spans="1:9" ht="12" hidden="1" customHeight="1" x14ac:dyDescent="0.2">
      <c r="A21" s="143"/>
      <c r="B21" s="104"/>
      <c r="C21" s="163" t="s">
        <v>33</v>
      </c>
      <c r="D21" s="163"/>
      <c r="E21" s="163"/>
      <c r="F21" s="143"/>
      <c r="G21" s="143"/>
    </row>
    <row r="22" spans="1:9" ht="12" hidden="1" customHeight="1" x14ac:dyDescent="0.2">
      <c r="A22" s="143"/>
      <c r="B22" s="104"/>
      <c r="C22" s="163" t="s">
        <v>36</v>
      </c>
      <c r="D22" s="163"/>
      <c r="E22" s="163"/>
      <c r="F22" s="143"/>
      <c r="G22" s="143"/>
    </row>
    <row r="23" spans="1:9" ht="12" hidden="1" customHeight="1" x14ac:dyDescent="0.2">
      <c r="A23" s="143"/>
      <c r="B23" s="104"/>
      <c r="C23" s="163" t="s">
        <v>40</v>
      </c>
      <c r="D23" s="163"/>
      <c r="E23" s="163"/>
      <c r="F23" s="143"/>
      <c r="G23" s="143"/>
    </row>
    <row r="24" spans="1:9" ht="12" hidden="1" customHeight="1" x14ac:dyDescent="0.2">
      <c r="A24" s="143"/>
      <c r="B24" s="104"/>
      <c r="C24" s="163" t="s">
        <v>46</v>
      </c>
      <c r="D24" s="163"/>
      <c r="E24" s="163"/>
      <c r="F24" s="143"/>
      <c r="G24" s="143"/>
    </row>
    <row r="25" spans="1:9" ht="12" hidden="1" customHeight="1" x14ac:dyDescent="0.2">
      <c r="A25" s="143"/>
      <c r="B25" s="104"/>
      <c r="C25" s="163" t="s">
        <v>50</v>
      </c>
      <c r="D25" s="163"/>
      <c r="E25" s="163"/>
      <c r="F25" s="143"/>
      <c r="G25" s="143"/>
    </row>
    <row r="26" spans="1:9" ht="12" hidden="1" customHeight="1" x14ac:dyDescent="0.2">
      <c r="A26" s="143"/>
      <c r="B26" s="104"/>
      <c r="C26" s="37" t="s">
        <v>54</v>
      </c>
      <c r="D26" s="163"/>
      <c r="E26" s="163"/>
      <c r="F26" s="143"/>
      <c r="G26" s="143"/>
    </row>
    <row r="27" spans="1:9" x14ac:dyDescent="0.2">
      <c r="A27" s="143"/>
      <c r="B27" s="81" t="s">
        <v>15</v>
      </c>
      <c r="C27" s="487">
        <f>'Finansiniai duomenys'!C10</f>
        <v>172412113</v>
      </c>
      <c r="D27" s="487"/>
      <c r="E27" s="487"/>
      <c r="F27" s="143"/>
      <c r="G27" s="143"/>
    </row>
    <row r="28" spans="1:9" x14ac:dyDescent="0.2">
      <c r="A28" s="143"/>
      <c r="B28" s="81" t="s">
        <v>18</v>
      </c>
      <c r="C28" s="486" t="e">
        <f>'Finansiniai duomenys'!#REF!</f>
        <v>#REF!</v>
      </c>
      <c r="D28" s="486"/>
      <c r="E28" s="486"/>
      <c r="F28" s="143"/>
      <c r="G28" s="143"/>
    </row>
    <row r="29" spans="1:9" x14ac:dyDescent="0.2">
      <c r="A29" s="143"/>
      <c r="B29" s="81" t="s">
        <v>22</v>
      </c>
      <c r="C29" s="486" t="e">
        <f>'Finansiniai duomenys'!#REF!</f>
        <v>#REF!</v>
      </c>
      <c r="D29" s="486"/>
      <c r="E29" s="486"/>
      <c r="F29" s="143"/>
      <c r="G29" s="143"/>
      <c r="H29" s="38" t="s">
        <v>28</v>
      </c>
      <c r="I29" s="38"/>
    </row>
    <row r="30" spans="1:9" x14ac:dyDescent="0.2">
      <c r="A30" s="143"/>
      <c r="B30" s="81"/>
      <c r="C30" s="486" t="e">
        <f>'Finansiniai duomenys'!#REF!</f>
        <v>#REF!</v>
      </c>
      <c r="D30" s="486"/>
      <c r="E30" s="486"/>
      <c r="F30" s="143"/>
      <c r="G30" s="143"/>
      <c r="H30" s="38" t="s">
        <v>32</v>
      </c>
      <c r="I30" s="38"/>
    </row>
    <row r="31" spans="1:9" x14ac:dyDescent="0.2">
      <c r="A31" s="143"/>
      <c r="B31" s="81" t="s">
        <v>27</v>
      </c>
      <c r="C31" s="487" t="str">
        <f>'Finansiniai duomenys'!C14</f>
        <v>Modestas Globys</v>
      </c>
      <c r="D31" s="487"/>
      <c r="E31" s="487"/>
      <c r="F31" s="143"/>
      <c r="G31" s="143"/>
      <c r="H31" s="38" t="s">
        <v>35</v>
      </c>
      <c r="I31" s="38"/>
    </row>
    <row r="32" spans="1:9" x14ac:dyDescent="0.2">
      <c r="A32" s="143"/>
      <c r="B32" s="81" t="s">
        <v>31</v>
      </c>
      <c r="C32" s="488" t="str">
        <f>'Finansiniai duomenys'!C15</f>
        <v>Dalia Poškienė</v>
      </c>
      <c r="D32" s="488"/>
      <c r="E32" s="488"/>
      <c r="F32" s="143"/>
      <c r="G32" s="143"/>
      <c r="H32" s="38" t="s">
        <v>403</v>
      </c>
      <c r="I32" s="38"/>
    </row>
    <row r="33" spans="1:9" x14ac:dyDescent="0.2">
      <c r="A33" s="143"/>
      <c r="B33" s="81"/>
      <c r="C33" s="39"/>
      <c r="D33" s="39"/>
      <c r="E33" s="81"/>
      <c r="F33" s="143"/>
      <c r="G33" s="143"/>
      <c r="H33" s="38" t="s">
        <v>45</v>
      </c>
      <c r="I33" s="38"/>
    </row>
    <row r="34" spans="1:9" x14ac:dyDescent="0.2">
      <c r="A34" s="143"/>
      <c r="B34" s="81"/>
      <c r="C34" s="505" t="s">
        <v>38</v>
      </c>
      <c r="D34" s="506"/>
      <c r="E34" s="433"/>
      <c r="F34" s="143"/>
      <c r="G34" s="143"/>
      <c r="H34" s="38" t="s">
        <v>49</v>
      </c>
      <c r="I34" s="38"/>
    </row>
    <row r="35" spans="1:9" x14ac:dyDescent="0.2">
      <c r="A35" s="143"/>
      <c r="B35" s="81" t="s">
        <v>42</v>
      </c>
      <c r="C35" s="493" t="s">
        <v>404</v>
      </c>
      <c r="D35" s="493"/>
      <c r="E35" s="82" t="s">
        <v>44</v>
      </c>
      <c r="F35" s="143"/>
      <c r="G35" s="143"/>
      <c r="H35" s="38" t="s">
        <v>53</v>
      </c>
      <c r="I35" s="38"/>
    </row>
    <row r="36" spans="1:9" x14ac:dyDescent="0.2">
      <c r="A36" s="143"/>
      <c r="B36" s="105" t="s">
        <v>48</v>
      </c>
      <c r="C36" s="494" t="str">
        <f>'Finansiniai duomenys'!C19</f>
        <v>Raseinių rajono savivaldybė</v>
      </c>
      <c r="D36" s="495"/>
      <c r="E36" s="138">
        <f>'Finansiniai duomenys'!E19</f>
        <v>1</v>
      </c>
      <c r="F36" s="143"/>
      <c r="G36" s="143"/>
      <c r="H36" s="38" t="s">
        <v>57</v>
      </c>
      <c r="I36" s="38"/>
    </row>
    <row r="37" spans="1:9" x14ac:dyDescent="0.2">
      <c r="A37" s="143"/>
      <c r="B37" s="105" t="s">
        <v>52</v>
      </c>
      <c r="C37" s="494">
        <f>'Finansiniai duomenys'!C20</f>
        <v>0</v>
      </c>
      <c r="D37" s="495"/>
      <c r="E37" s="138">
        <f>'Finansiniai duomenys'!E20</f>
        <v>0</v>
      </c>
      <c r="F37" s="143"/>
      <c r="G37" s="143"/>
      <c r="H37" s="38" t="s">
        <v>60</v>
      </c>
      <c r="I37" s="38"/>
    </row>
    <row r="38" spans="1:9" x14ac:dyDescent="0.2">
      <c r="A38" s="143"/>
      <c r="B38" s="105" t="s">
        <v>56</v>
      </c>
      <c r="C38" s="494">
        <f>'Finansiniai duomenys'!C26</f>
        <v>0</v>
      </c>
      <c r="D38" s="495"/>
      <c r="E38" s="138">
        <f>'Finansiniai duomenys'!E26</f>
        <v>0</v>
      </c>
      <c r="F38" s="143"/>
      <c r="G38" s="143"/>
      <c r="H38" s="34" t="s">
        <v>63</v>
      </c>
      <c r="I38" s="38"/>
    </row>
    <row r="39" spans="1:9" x14ac:dyDescent="0.2">
      <c r="A39" s="143"/>
      <c r="B39" s="105" t="s">
        <v>59</v>
      </c>
      <c r="C39" s="494">
        <f>'Finansiniai duomenys'!C27</f>
        <v>0</v>
      </c>
      <c r="D39" s="495"/>
      <c r="E39" s="138">
        <f>'Finansiniai duomenys'!E27</f>
        <v>0</v>
      </c>
      <c r="F39" s="143"/>
      <c r="G39" s="143"/>
      <c r="H39" s="34" t="s">
        <v>66</v>
      </c>
    </row>
    <row r="40" spans="1:9" x14ac:dyDescent="0.2">
      <c r="A40" s="143"/>
      <c r="B40" s="105" t="s">
        <v>62</v>
      </c>
      <c r="C40" s="494">
        <f>'Finansiniai duomenys'!C28</f>
        <v>0</v>
      </c>
      <c r="D40" s="495"/>
      <c r="E40" s="138">
        <f>'Finansiniai duomenys'!E28</f>
        <v>0</v>
      </c>
      <c r="F40" s="143"/>
      <c r="G40" s="143"/>
    </row>
    <row r="41" spans="1:9" x14ac:dyDescent="0.2">
      <c r="A41" s="143"/>
      <c r="B41" s="105" t="s">
        <v>76</v>
      </c>
      <c r="C41" s="496" t="s">
        <v>77</v>
      </c>
      <c r="D41" s="497"/>
      <c r="E41" s="83">
        <f>100%-SUM(E36:E40)</f>
        <v>0</v>
      </c>
      <c r="F41" s="143"/>
      <c r="G41" s="143"/>
    </row>
    <row r="42" spans="1:9" x14ac:dyDescent="0.2">
      <c r="A42" s="143"/>
      <c r="B42" s="105"/>
      <c r="C42" s="161"/>
      <c r="D42" s="161"/>
      <c r="E42" s="84"/>
      <c r="F42" s="143"/>
      <c r="G42" s="143"/>
    </row>
    <row r="43" spans="1:9" x14ac:dyDescent="0.2">
      <c r="A43" s="143"/>
      <c r="B43" s="84" t="s">
        <v>80</v>
      </c>
      <c r="C43" s="498">
        <f>'Finansiniai duomenys'!C31</f>
        <v>1</v>
      </c>
      <c r="D43" s="498"/>
      <c r="E43" s="498"/>
      <c r="F43" s="143"/>
      <c r="G43" s="143"/>
    </row>
    <row r="44" spans="1:9" ht="24" x14ac:dyDescent="0.2">
      <c r="A44" s="143"/>
      <c r="B44" s="106" t="s">
        <v>82</v>
      </c>
      <c r="C44" s="499">
        <f>'Finansiniai duomenys'!C32</f>
        <v>0</v>
      </c>
      <c r="D44" s="499"/>
      <c r="E44" s="500"/>
      <c r="F44" s="143"/>
      <c r="G44" s="143"/>
    </row>
    <row r="45" spans="1:9" x14ac:dyDescent="0.2">
      <c r="A45" s="143"/>
      <c r="B45" s="81"/>
      <c r="C45" s="161"/>
      <c r="D45" s="161"/>
      <c r="E45" s="84"/>
      <c r="F45" s="143"/>
      <c r="G45" s="143"/>
    </row>
    <row r="46" spans="1:9" ht="24" x14ac:dyDescent="0.2">
      <c r="A46" s="143"/>
      <c r="B46" s="107" t="s">
        <v>85</v>
      </c>
      <c r="C46" s="501" t="e">
        <f>'Finansiniai duomenys'!#REF!</f>
        <v>#REF!</v>
      </c>
      <c r="D46" s="501"/>
      <c r="E46" s="501"/>
      <c r="F46" s="143"/>
      <c r="G46" s="143"/>
    </row>
    <row r="47" spans="1:9" ht="41.25" customHeight="1" x14ac:dyDescent="0.2">
      <c r="A47" s="143"/>
      <c r="B47" s="107" t="s">
        <v>87</v>
      </c>
      <c r="C47" s="502" t="e">
        <f>'Finansiniai duomenys'!#REF!</f>
        <v>#REF!</v>
      </c>
      <c r="D47" s="502"/>
      <c r="E47" s="503"/>
      <c r="F47" s="143"/>
      <c r="G47" s="143"/>
    </row>
    <row r="48" spans="1:9" x14ac:dyDescent="0.2">
      <c r="A48" s="143"/>
      <c r="B48" s="81"/>
      <c r="C48" s="161"/>
      <c r="D48" s="161"/>
      <c r="E48" s="84"/>
      <c r="F48" s="143"/>
      <c r="G48" s="143"/>
    </row>
    <row r="49" spans="1:12" ht="24.6" customHeight="1" x14ac:dyDescent="0.2">
      <c r="A49" s="143"/>
      <c r="B49" s="81"/>
      <c r="C49" s="492" t="s">
        <v>90</v>
      </c>
      <c r="D49" s="492"/>
      <c r="E49" s="463"/>
      <c r="F49" s="143"/>
      <c r="G49" s="143"/>
      <c r="H49" s="40"/>
    </row>
    <row r="50" spans="1:12" s="40" customFormat="1" ht="12" customHeight="1" x14ac:dyDescent="0.2">
      <c r="A50" s="144"/>
      <c r="B50" s="160"/>
      <c r="C50" s="508"/>
      <c r="D50" s="508"/>
      <c r="E50" s="480"/>
      <c r="F50" s="144"/>
      <c r="G50" s="144"/>
      <c r="H50" s="34"/>
      <c r="K50" s="34"/>
      <c r="L50" s="34"/>
    </row>
    <row r="51" spans="1:12" ht="12" customHeight="1" x14ac:dyDescent="0.2">
      <c r="A51" s="143"/>
      <c r="B51" s="93"/>
      <c r="C51" s="509" t="s">
        <v>94</v>
      </c>
      <c r="D51" s="509"/>
      <c r="E51" s="449"/>
      <c r="F51" s="143"/>
      <c r="G51" s="143"/>
    </row>
    <row r="52" spans="1:12" x14ac:dyDescent="0.2">
      <c r="A52" s="143"/>
      <c r="B52" s="93"/>
      <c r="C52" s="510" t="s">
        <v>96</v>
      </c>
      <c r="D52" s="510"/>
      <c r="E52" s="451"/>
      <c r="F52" s="143"/>
      <c r="G52" s="143"/>
    </row>
    <row r="53" spans="1:12" ht="12.75" thickBot="1" x14ac:dyDescent="0.25">
      <c r="A53" s="143"/>
      <c r="B53" s="108" t="s">
        <v>98</v>
      </c>
      <c r="C53" s="41" t="s">
        <v>405</v>
      </c>
      <c r="D53" s="41"/>
      <c r="E53" s="41" t="s">
        <v>406</v>
      </c>
      <c r="F53" s="143"/>
      <c r="G53" s="143"/>
    </row>
    <row r="54" spans="1:12" x14ac:dyDescent="0.2">
      <c r="A54" s="143"/>
      <c r="B54" s="109" t="s">
        <v>102</v>
      </c>
      <c r="C54" s="1"/>
      <c r="D54" s="42"/>
      <c r="E54" s="89"/>
      <c r="F54" s="143"/>
      <c r="G54" s="143"/>
    </row>
    <row r="55" spans="1:12" x14ac:dyDescent="0.2">
      <c r="A55" s="143"/>
      <c r="B55" s="109" t="s">
        <v>104</v>
      </c>
      <c r="C55" s="2"/>
      <c r="D55" s="43"/>
      <c r="E55" s="90"/>
      <c r="F55" s="143"/>
      <c r="G55" s="143"/>
      <c r="H55" s="44"/>
    </row>
    <row r="56" spans="1:12" s="44" customFormat="1" x14ac:dyDescent="0.2">
      <c r="A56" s="145"/>
      <c r="B56" s="110" t="s">
        <v>106</v>
      </c>
      <c r="C56" s="45">
        <f>+C54-C55</f>
        <v>0</v>
      </c>
      <c r="D56" s="46"/>
      <c r="E56" s="87">
        <f>+E54-E55</f>
        <v>0</v>
      </c>
      <c r="F56" s="145"/>
      <c r="G56" s="145"/>
      <c r="K56" s="34"/>
      <c r="L56" s="34"/>
    </row>
    <row r="57" spans="1:12" s="44" customFormat="1" x14ac:dyDescent="0.2">
      <c r="A57" s="145"/>
      <c r="B57" s="109" t="s">
        <v>108</v>
      </c>
      <c r="C57" s="7"/>
      <c r="D57" s="43"/>
      <c r="E57" s="139"/>
      <c r="F57" s="145"/>
      <c r="G57" s="145"/>
      <c r="H57" s="34"/>
      <c r="K57" s="34"/>
      <c r="L57" s="34"/>
    </row>
    <row r="58" spans="1:12" x14ac:dyDescent="0.2">
      <c r="A58" s="143"/>
      <c r="B58" s="109" t="s">
        <v>110</v>
      </c>
      <c r="C58" s="3"/>
      <c r="D58" s="43"/>
      <c r="E58" s="12"/>
      <c r="F58" s="143"/>
      <c r="G58" s="143"/>
      <c r="H58" s="44"/>
    </row>
    <row r="59" spans="1:12" s="44" customFormat="1" x14ac:dyDescent="0.2">
      <c r="A59" s="145"/>
      <c r="B59" s="110" t="s">
        <v>112</v>
      </c>
      <c r="C59" s="45">
        <f>+C56-C57-C58</f>
        <v>0</v>
      </c>
      <c r="D59" s="46"/>
      <c r="E59" s="87">
        <f>+E56-E57-E58</f>
        <v>0</v>
      </c>
      <c r="F59" s="145"/>
      <c r="G59" s="145"/>
      <c r="K59" s="34"/>
      <c r="L59" s="34"/>
    </row>
    <row r="60" spans="1:12" s="44" customFormat="1" x14ac:dyDescent="0.2">
      <c r="A60" s="145"/>
      <c r="B60" s="109" t="s">
        <v>114</v>
      </c>
      <c r="C60" s="6"/>
      <c r="D60" s="46"/>
      <c r="E60" s="140"/>
      <c r="F60" s="145"/>
      <c r="G60" s="145"/>
      <c r="H60" s="34"/>
      <c r="K60" s="47"/>
      <c r="L60" s="48"/>
    </row>
    <row r="61" spans="1:12" x14ac:dyDescent="0.2">
      <c r="A61" s="143"/>
      <c r="B61" s="109" t="s">
        <v>116</v>
      </c>
      <c r="C61" s="3"/>
      <c r="D61" s="46"/>
      <c r="E61" s="141"/>
      <c r="F61" s="143"/>
      <c r="G61" s="143"/>
    </row>
    <row r="62" spans="1:12" x14ac:dyDescent="0.2">
      <c r="A62" s="143"/>
      <c r="B62" s="109" t="s">
        <v>118</v>
      </c>
      <c r="C62" s="49">
        <f>C63-C64</f>
        <v>0</v>
      </c>
      <c r="D62" s="46"/>
      <c r="E62" s="88">
        <f>E63-E64</f>
        <v>0</v>
      </c>
      <c r="F62" s="143"/>
      <c r="G62" s="143"/>
    </row>
    <row r="63" spans="1:12" x14ac:dyDescent="0.2">
      <c r="A63" s="143"/>
      <c r="B63" s="111" t="s">
        <v>120</v>
      </c>
      <c r="C63" s="1"/>
      <c r="D63" s="43"/>
      <c r="E63" s="89"/>
      <c r="F63" s="143"/>
      <c r="G63" s="143"/>
    </row>
    <row r="64" spans="1:12" x14ac:dyDescent="0.2">
      <c r="A64" s="143"/>
      <c r="B64" s="111" t="s">
        <v>122</v>
      </c>
      <c r="C64" s="2"/>
      <c r="D64" s="43"/>
      <c r="E64" s="90"/>
      <c r="F64" s="143"/>
      <c r="G64" s="143"/>
      <c r="H64" s="44"/>
    </row>
    <row r="65" spans="1:12" s="44" customFormat="1" x14ac:dyDescent="0.2">
      <c r="A65" s="145"/>
      <c r="B65" s="110" t="s">
        <v>124</v>
      </c>
      <c r="C65" s="45">
        <f>+C59+C60+C61+C62</f>
        <v>0</v>
      </c>
      <c r="D65" s="46"/>
      <c r="E65" s="87">
        <f>+E59+E60+E61+E62</f>
        <v>0</v>
      </c>
      <c r="F65" s="145"/>
      <c r="G65" s="145"/>
      <c r="H65" s="34"/>
      <c r="K65" s="34"/>
      <c r="L65" s="34"/>
    </row>
    <row r="66" spans="1:12" x14ac:dyDescent="0.2">
      <c r="A66" s="143"/>
      <c r="B66" s="109" t="s">
        <v>126</v>
      </c>
      <c r="C66" s="3"/>
      <c r="D66" s="46"/>
      <c r="E66" s="91"/>
      <c r="F66" s="143"/>
      <c r="G66" s="143"/>
      <c r="H66" s="44"/>
    </row>
    <row r="67" spans="1:12" s="44" customFormat="1" x14ac:dyDescent="0.2">
      <c r="A67" s="145"/>
      <c r="B67" s="110" t="s">
        <v>128</v>
      </c>
      <c r="C67" s="45">
        <f>C65-C66</f>
        <v>0</v>
      </c>
      <c r="D67" s="46"/>
      <c r="E67" s="87">
        <f>E65-E66</f>
        <v>0</v>
      </c>
      <c r="F67" s="145"/>
      <c r="G67" s="145"/>
      <c r="H67" s="34"/>
      <c r="K67" s="34"/>
      <c r="L67" s="34"/>
    </row>
    <row r="68" spans="1:12" s="44" customFormat="1" ht="24" x14ac:dyDescent="0.2">
      <c r="A68" s="145"/>
      <c r="B68" s="112" t="s">
        <v>407</v>
      </c>
      <c r="C68" s="61"/>
      <c r="D68" s="46"/>
      <c r="E68" s="92"/>
      <c r="F68" s="145"/>
      <c r="G68" s="145"/>
      <c r="H68" s="34"/>
      <c r="K68" s="34"/>
      <c r="L68" s="34"/>
    </row>
    <row r="69" spans="1:12" ht="16.5" customHeight="1" x14ac:dyDescent="0.2">
      <c r="A69" s="143"/>
      <c r="B69" s="93"/>
      <c r="C69" s="46"/>
      <c r="D69" s="46"/>
      <c r="E69" s="93"/>
      <c r="F69" s="143"/>
      <c r="G69" s="143"/>
    </row>
    <row r="70" spans="1:12" ht="12.75" thickBot="1" x14ac:dyDescent="0.25">
      <c r="A70" s="143"/>
      <c r="B70" s="108" t="s">
        <v>132</v>
      </c>
      <c r="C70" s="50">
        <v>42369</v>
      </c>
      <c r="D70" s="41"/>
      <c r="E70" s="50">
        <v>42735</v>
      </c>
      <c r="F70" s="143"/>
      <c r="G70" s="143"/>
    </row>
    <row r="71" spans="1:12" x14ac:dyDescent="0.2">
      <c r="A71" s="143"/>
      <c r="B71" s="113" t="s">
        <v>136</v>
      </c>
      <c r="C71" s="1"/>
      <c r="D71" s="46"/>
      <c r="E71" s="85"/>
      <c r="F71" s="143"/>
      <c r="G71" s="143"/>
    </row>
    <row r="72" spans="1:12" x14ac:dyDescent="0.2">
      <c r="A72" s="143"/>
      <c r="B72" s="113" t="s">
        <v>138</v>
      </c>
      <c r="C72" s="4"/>
      <c r="D72" s="46"/>
      <c r="E72" s="97"/>
      <c r="F72" s="143"/>
      <c r="G72" s="143"/>
    </row>
    <row r="73" spans="1:12" x14ac:dyDescent="0.2">
      <c r="A73" s="143"/>
      <c r="B73" s="113" t="s">
        <v>140</v>
      </c>
      <c r="C73" s="4"/>
      <c r="D73" s="46"/>
      <c r="E73" s="97"/>
      <c r="F73" s="143"/>
      <c r="G73" s="143"/>
    </row>
    <row r="74" spans="1:12" x14ac:dyDescent="0.2">
      <c r="A74" s="143"/>
      <c r="B74" s="113" t="s">
        <v>142</v>
      </c>
      <c r="C74" s="4"/>
      <c r="D74" s="46"/>
      <c r="E74" s="97"/>
      <c r="F74" s="143"/>
      <c r="G74" s="143"/>
    </row>
    <row r="75" spans="1:12" x14ac:dyDescent="0.2">
      <c r="A75" s="143"/>
      <c r="B75" s="113" t="s">
        <v>408</v>
      </c>
      <c r="C75" s="2"/>
      <c r="D75" s="46"/>
      <c r="E75" s="142"/>
      <c r="F75" s="143"/>
      <c r="G75" s="143"/>
      <c r="H75" s="44"/>
    </row>
    <row r="76" spans="1:12" s="44" customFormat="1" x14ac:dyDescent="0.2">
      <c r="A76" s="145"/>
      <c r="B76" s="114" t="s">
        <v>144</v>
      </c>
      <c r="C76" s="51">
        <f>SUM(C71:C75)</f>
        <v>0</v>
      </c>
      <c r="D76" s="46"/>
      <c r="E76" s="94">
        <f>SUM(E71:E75)</f>
        <v>0</v>
      </c>
      <c r="F76" s="145"/>
      <c r="G76" s="145"/>
      <c r="H76" s="34"/>
      <c r="K76" s="34"/>
      <c r="L76" s="34"/>
    </row>
    <row r="77" spans="1:12" ht="7.5" customHeight="1" x14ac:dyDescent="0.2">
      <c r="A77" s="143"/>
      <c r="B77" s="93"/>
      <c r="C77" s="52"/>
      <c r="D77" s="53"/>
      <c r="E77" s="95"/>
      <c r="F77" s="143"/>
      <c r="G77" s="143"/>
    </row>
    <row r="78" spans="1:12" ht="11.25" customHeight="1" x14ac:dyDescent="0.2">
      <c r="A78" s="143"/>
      <c r="B78" s="115" t="s">
        <v>409</v>
      </c>
      <c r="C78" s="1"/>
      <c r="D78" s="53"/>
      <c r="E78" s="89"/>
      <c r="F78" s="143"/>
      <c r="G78" s="143"/>
    </row>
    <row r="79" spans="1:12" x14ac:dyDescent="0.2">
      <c r="A79" s="143"/>
      <c r="B79" s="116" t="s">
        <v>149</v>
      </c>
      <c r="C79" s="4"/>
      <c r="D79" s="53"/>
      <c r="E79" s="13"/>
      <c r="F79" s="143"/>
      <c r="G79" s="143"/>
    </row>
    <row r="80" spans="1:12" x14ac:dyDescent="0.2">
      <c r="A80" s="143"/>
      <c r="B80" s="117" t="s">
        <v>151</v>
      </c>
      <c r="C80" s="4"/>
      <c r="D80" s="53"/>
      <c r="E80" s="13"/>
      <c r="F80" s="143"/>
      <c r="G80" s="143"/>
    </row>
    <row r="81" spans="1:12" x14ac:dyDescent="0.2">
      <c r="A81" s="143"/>
      <c r="B81" s="117" t="s">
        <v>153</v>
      </c>
      <c r="C81" s="2"/>
      <c r="D81" s="53"/>
      <c r="E81" s="90"/>
      <c r="F81" s="143"/>
      <c r="G81" s="143"/>
      <c r="H81" s="44"/>
    </row>
    <row r="82" spans="1:12" s="44" customFormat="1" ht="10.5" customHeight="1" x14ac:dyDescent="0.2">
      <c r="A82" s="145"/>
      <c r="B82" s="114" t="s">
        <v>155</v>
      </c>
      <c r="C82" s="51">
        <f>SUM(C78:C81)</f>
        <v>0</v>
      </c>
      <c r="D82" s="46"/>
      <c r="E82" s="94">
        <f>SUM(E78:E81)</f>
        <v>0</v>
      </c>
      <c r="F82" s="145"/>
      <c r="G82" s="145"/>
      <c r="K82" s="34"/>
      <c r="L82" s="34"/>
    </row>
    <row r="83" spans="1:12" s="44" customFormat="1" ht="10.5" customHeight="1" x14ac:dyDescent="0.2">
      <c r="A83" s="145"/>
      <c r="B83" s="114"/>
      <c r="C83" s="51"/>
      <c r="D83" s="46"/>
      <c r="E83" s="94"/>
      <c r="F83" s="145"/>
      <c r="G83" s="145"/>
      <c r="K83" s="34"/>
      <c r="L83" s="34"/>
    </row>
    <row r="84" spans="1:12" s="44" customFormat="1" ht="10.5" customHeight="1" x14ac:dyDescent="0.2">
      <c r="A84" s="145"/>
      <c r="B84" s="114" t="s">
        <v>158</v>
      </c>
      <c r="C84" s="4"/>
      <c r="D84" s="46"/>
      <c r="E84" s="96"/>
      <c r="F84" s="145"/>
      <c r="G84" s="145"/>
      <c r="K84" s="34"/>
      <c r="L84" s="34"/>
    </row>
    <row r="85" spans="1:12" s="44" customFormat="1" ht="10.5" customHeight="1" x14ac:dyDescent="0.2">
      <c r="A85" s="145"/>
      <c r="B85" s="114"/>
      <c r="C85" s="51"/>
      <c r="D85" s="46"/>
      <c r="E85" s="94"/>
      <c r="F85" s="145"/>
      <c r="G85" s="145"/>
      <c r="K85" s="34"/>
      <c r="L85" s="34"/>
    </row>
    <row r="86" spans="1:12" s="44" customFormat="1" x14ac:dyDescent="0.2">
      <c r="A86" s="145"/>
      <c r="B86" s="114" t="s">
        <v>161</v>
      </c>
      <c r="C86" s="4"/>
      <c r="D86" s="46"/>
      <c r="E86" s="13"/>
      <c r="F86" s="145"/>
      <c r="G86" s="145"/>
      <c r="H86" s="34"/>
      <c r="K86" s="34"/>
      <c r="L86" s="34"/>
    </row>
    <row r="87" spans="1:12" ht="7.5" customHeight="1" x14ac:dyDescent="0.2">
      <c r="A87" s="143"/>
      <c r="B87" s="93"/>
      <c r="C87" s="52"/>
      <c r="D87" s="46"/>
      <c r="E87" s="95"/>
      <c r="F87" s="143"/>
      <c r="G87" s="143"/>
      <c r="H87" s="44"/>
    </row>
    <row r="88" spans="1:12" s="44" customFormat="1" x14ac:dyDescent="0.2">
      <c r="A88" s="145"/>
      <c r="B88" s="118" t="s">
        <v>164</v>
      </c>
      <c r="C88" s="51">
        <f>SUM(C76,C82,C84,C86)</f>
        <v>0</v>
      </c>
      <c r="D88" s="46"/>
      <c r="E88" s="94">
        <f>SUM(E76,E82,E84,E86)</f>
        <v>0</v>
      </c>
      <c r="F88" s="145"/>
      <c r="G88" s="145"/>
      <c r="H88" s="34"/>
      <c r="K88" s="34"/>
      <c r="L88" s="34"/>
    </row>
    <row r="89" spans="1:12" x14ac:dyDescent="0.2">
      <c r="A89" s="143"/>
      <c r="B89" s="119"/>
      <c r="C89" s="52"/>
      <c r="D89" s="46"/>
      <c r="E89" s="95"/>
      <c r="F89" s="143"/>
      <c r="G89" s="143"/>
      <c r="H89" s="44"/>
    </row>
    <row r="90" spans="1:12" s="44" customFormat="1" ht="24.75" customHeight="1" x14ac:dyDescent="0.2">
      <c r="A90" s="145"/>
      <c r="B90" s="120" t="s">
        <v>167</v>
      </c>
      <c r="C90" s="4"/>
      <c r="D90" s="46"/>
      <c r="E90" s="97"/>
      <c r="F90" s="145"/>
      <c r="G90" s="145"/>
      <c r="K90" s="34"/>
      <c r="L90" s="34"/>
    </row>
    <row r="91" spans="1:12" s="44" customFormat="1" x14ac:dyDescent="0.2">
      <c r="A91" s="145"/>
      <c r="B91" s="121" t="s">
        <v>169</v>
      </c>
      <c r="C91" s="4"/>
      <c r="D91" s="43"/>
      <c r="E91" s="13"/>
      <c r="F91" s="145"/>
      <c r="G91" s="145"/>
      <c r="K91" s="34"/>
      <c r="L91" s="34"/>
    </row>
    <row r="92" spans="1:12" s="44" customFormat="1" ht="24" x14ac:dyDescent="0.2">
      <c r="A92" s="145"/>
      <c r="B92" s="120" t="s">
        <v>171</v>
      </c>
      <c r="C92" s="4"/>
      <c r="D92" s="46"/>
      <c r="E92" s="96"/>
      <c r="F92" s="145"/>
      <c r="G92" s="145"/>
      <c r="K92" s="34"/>
      <c r="L92" s="34"/>
    </row>
    <row r="93" spans="1:12" s="44" customFormat="1" x14ac:dyDescent="0.2">
      <c r="A93" s="145"/>
      <c r="B93" s="120" t="s">
        <v>173</v>
      </c>
      <c r="C93" s="4"/>
      <c r="D93" s="46"/>
      <c r="E93" s="97"/>
      <c r="F93" s="145"/>
      <c r="G93" s="145"/>
      <c r="K93" s="34"/>
      <c r="L93" s="34"/>
    </row>
    <row r="94" spans="1:12" s="44" customFormat="1" x14ac:dyDescent="0.2">
      <c r="A94" s="145"/>
      <c r="B94" s="120" t="s">
        <v>177</v>
      </c>
      <c r="C94" s="4"/>
      <c r="D94" s="46"/>
      <c r="E94" s="97"/>
      <c r="F94" s="145"/>
      <c r="G94" s="145"/>
      <c r="K94" s="34"/>
      <c r="L94" s="34"/>
    </row>
    <row r="95" spans="1:12" s="44" customFormat="1" x14ac:dyDescent="0.2">
      <c r="A95" s="145"/>
      <c r="B95" s="120" t="s">
        <v>179</v>
      </c>
      <c r="C95" s="4"/>
      <c r="D95" s="46"/>
      <c r="E95" s="97"/>
      <c r="F95" s="145"/>
      <c r="G95" s="145"/>
      <c r="K95" s="34"/>
      <c r="L95" s="34"/>
    </row>
    <row r="96" spans="1:12" s="44" customFormat="1" x14ac:dyDescent="0.2">
      <c r="A96" s="145"/>
      <c r="B96" s="121" t="s">
        <v>181</v>
      </c>
      <c r="C96" s="4"/>
      <c r="D96" s="46"/>
      <c r="E96" s="97"/>
      <c r="F96" s="145"/>
      <c r="G96" s="145"/>
      <c r="K96" s="34"/>
      <c r="L96" s="34"/>
    </row>
    <row r="97" spans="1:12" s="44" customFormat="1" x14ac:dyDescent="0.2">
      <c r="A97" s="145"/>
      <c r="B97" s="120" t="s">
        <v>183</v>
      </c>
      <c r="C97" s="4"/>
      <c r="D97" s="46"/>
      <c r="E97" s="97"/>
      <c r="F97" s="145"/>
      <c r="G97" s="143"/>
      <c r="K97" s="34"/>
      <c r="L97" s="34"/>
    </row>
    <row r="98" spans="1:12" s="44" customFormat="1" ht="37.5" customHeight="1" x14ac:dyDescent="0.2">
      <c r="A98" s="145"/>
      <c r="B98" s="120" t="s">
        <v>410</v>
      </c>
      <c r="C98" s="12"/>
      <c r="D98" s="54"/>
      <c r="E98" s="86"/>
      <c r="F98" s="145"/>
      <c r="G98" s="143"/>
      <c r="K98" s="34"/>
      <c r="L98" s="34"/>
    </row>
    <row r="99" spans="1:12" s="44" customFormat="1" x14ac:dyDescent="0.2">
      <c r="A99" s="145"/>
      <c r="B99" s="110" t="s">
        <v>185</v>
      </c>
      <c r="C99" s="51">
        <f>SUM(C90,C92:C95,C97:C97)</f>
        <v>0</v>
      </c>
      <c r="D99" s="46"/>
      <c r="E99" s="94">
        <f>SUM(E90,E92:E95,E97:E97)</f>
        <v>0</v>
      </c>
      <c r="F99" s="145"/>
      <c r="G99" s="145"/>
      <c r="H99" s="34"/>
      <c r="K99" s="34"/>
      <c r="L99" s="34"/>
    </row>
    <row r="100" spans="1:12" ht="7.5" customHeight="1" x14ac:dyDescent="0.2">
      <c r="A100" s="143"/>
      <c r="B100" s="109"/>
      <c r="C100" s="52"/>
      <c r="D100" s="46"/>
      <c r="E100" s="95"/>
      <c r="F100" s="143"/>
      <c r="G100" s="143"/>
      <c r="H100" s="44"/>
    </row>
    <row r="101" spans="1:12" s="44" customFormat="1" x14ac:dyDescent="0.2">
      <c r="A101" s="145"/>
      <c r="B101" s="110" t="s">
        <v>188</v>
      </c>
      <c r="C101" s="28"/>
      <c r="D101" s="46"/>
      <c r="E101" s="96"/>
      <c r="F101" s="145"/>
      <c r="G101" s="145"/>
      <c r="K101" s="34"/>
      <c r="L101" s="34"/>
    </row>
    <row r="102" spans="1:12" s="44" customFormat="1" x14ac:dyDescent="0.2">
      <c r="A102" s="145"/>
      <c r="B102" s="110"/>
      <c r="C102" s="52"/>
      <c r="D102" s="46"/>
      <c r="E102" s="95"/>
      <c r="F102" s="145"/>
      <c r="G102" s="145"/>
      <c r="K102" s="34"/>
      <c r="L102" s="34"/>
    </row>
    <row r="103" spans="1:12" s="44" customFormat="1" x14ac:dyDescent="0.2">
      <c r="A103" s="145"/>
      <c r="B103" s="110" t="s">
        <v>411</v>
      </c>
      <c r="C103" s="5"/>
      <c r="D103" s="54"/>
      <c r="E103" s="12"/>
      <c r="F103" s="145"/>
      <c r="G103" s="145"/>
      <c r="H103" s="34"/>
      <c r="K103" s="34"/>
      <c r="L103" s="34"/>
    </row>
    <row r="104" spans="1:12" ht="7.5" customHeight="1" x14ac:dyDescent="0.2">
      <c r="A104" s="143"/>
      <c r="B104" s="109"/>
      <c r="C104" s="52"/>
      <c r="D104" s="46"/>
      <c r="E104" s="95"/>
      <c r="F104" s="143"/>
      <c r="G104" s="143"/>
    </row>
    <row r="105" spans="1:12" x14ac:dyDescent="0.2">
      <c r="A105" s="143"/>
      <c r="B105" s="111" t="s">
        <v>412</v>
      </c>
      <c r="C105" s="13"/>
      <c r="D105" s="54"/>
      <c r="E105" s="96"/>
      <c r="F105" s="143"/>
      <c r="G105" s="143"/>
    </row>
    <row r="106" spans="1:12" x14ac:dyDescent="0.2">
      <c r="A106" s="143"/>
      <c r="B106" s="122" t="s">
        <v>196</v>
      </c>
      <c r="C106" s="28"/>
      <c r="D106" s="54"/>
      <c r="E106" s="13"/>
      <c r="F106" s="143"/>
      <c r="G106" s="143"/>
    </row>
    <row r="107" spans="1:12" x14ac:dyDescent="0.2">
      <c r="A107" s="143"/>
      <c r="B107" s="111" t="s">
        <v>413</v>
      </c>
      <c r="C107" s="13"/>
      <c r="D107" s="54"/>
      <c r="E107" s="13"/>
      <c r="F107" s="143"/>
      <c r="G107" s="143"/>
    </row>
    <row r="108" spans="1:12" x14ac:dyDescent="0.2">
      <c r="A108" s="143"/>
      <c r="B108" s="122" t="s">
        <v>200</v>
      </c>
      <c r="C108" s="28"/>
      <c r="D108" s="53"/>
      <c r="E108" s="13"/>
      <c r="F108" s="143"/>
      <c r="G108" s="143"/>
    </row>
    <row r="109" spans="1:12" x14ac:dyDescent="0.2">
      <c r="A109" s="143"/>
      <c r="B109" s="123" t="s">
        <v>202</v>
      </c>
      <c r="C109" s="28"/>
      <c r="D109" s="53"/>
      <c r="E109" s="13"/>
      <c r="F109" s="143"/>
      <c r="G109" s="143"/>
      <c r="H109" s="44"/>
    </row>
    <row r="110" spans="1:12" s="44" customFormat="1" x14ac:dyDescent="0.2">
      <c r="A110" s="145"/>
      <c r="B110" s="110" t="s">
        <v>414</v>
      </c>
      <c r="C110" s="51">
        <f>SUM(C105,C107)</f>
        <v>0</v>
      </c>
      <c r="D110" s="46"/>
      <c r="E110" s="94">
        <f>SUM(E105,E107)</f>
        <v>0</v>
      </c>
      <c r="F110" s="145"/>
      <c r="G110" s="145"/>
      <c r="K110" s="34"/>
      <c r="L110" s="34"/>
    </row>
    <row r="111" spans="1:12" s="44" customFormat="1" x14ac:dyDescent="0.2">
      <c r="A111" s="145"/>
      <c r="B111" s="110"/>
      <c r="C111" s="51"/>
      <c r="D111" s="46"/>
      <c r="E111" s="94"/>
      <c r="F111" s="145"/>
      <c r="G111" s="145"/>
      <c r="K111" s="34"/>
      <c r="L111" s="34"/>
    </row>
    <row r="112" spans="1:12" s="44" customFormat="1" x14ac:dyDescent="0.2">
      <c r="A112" s="145"/>
      <c r="B112" s="110" t="s">
        <v>207</v>
      </c>
      <c r="C112" s="28"/>
      <c r="D112" s="46"/>
      <c r="E112" s="96"/>
      <c r="F112" s="145"/>
      <c r="G112" s="145"/>
      <c r="K112" s="34"/>
      <c r="L112" s="34"/>
    </row>
    <row r="113" spans="1:12" s="44" customFormat="1" ht="7.5" customHeight="1" x14ac:dyDescent="0.2">
      <c r="A113" s="145"/>
      <c r="B113" s="110"/>
      <c r="C113" s="51"/>
      <c r="D113" s="46"/>
      <c r="E113" s="94"/>
      <c r="F113" s="145"/>
      <c r="G113" s="145"/>
      <c r="K113" s="34"/>
      <c r="L113" s="34"/>
    </row>
    <row r="114" spans="1:12" s="44" customFormat="1" x14ac:dyDescent="0.2">
      <c r="A114" s="145"/>
      <c r="B114" s="110" t="s">
        <v>210</v>
      </c>
      <c r="C114" s="27"/>
      <c r="D114" s="46"/>
      <c r="E114" s="96"/>
      <c r="F114" s="145"/>
      <c r="G114" s="145"/>
      <c r="H114" s="34"/>
      <c r="K114" s="34"/>
      <c r="L114" s="34"/>
    </row>
    <row r="115" spans="1:12" ht="7.5" customHeight="1" x14ac:dyDescent="0.2">
      <c r="A115" s="143"/>
      <c r="B115" s="93"/>
      <c r="C115" s="52"/>
      <c r="D115" s="46"/>
      <c r="E115" s="95"/>
      <c r="F115" s="143"/>
      <c r="G115" s="143"/>
      <c r="H115" s="44"/>
    </row>
    <row r="116" spans="1:12" s="44" customFormat="1" x14ac:dyDescent="0.2">
      <c r="A116" s="145"/>
      <c r="B116" s="110" t="s">
        <v>213</v>
      </c>
      <c r="C116" s="51">
        <f>SUM(C99,C101,C103,C110,C112,C114)</f>
        <v>0</v>
      </c>
      <c r="D116" s="46"/>
      <c r="E116" s="94">
        <f>SUM(E99,E101,E103,E110,E112,E114)</f>
        <v>0</v>
      </c>
      <c r="F116" s="145"/>
      <c r="G116" s="145"/>
      <c r="K116" s="34"/>
      <c r="L116" s="34"/>
    </row>
    <row r="117" spans="1:12" s="44" customFormat="1" x14ac:dyDescent="0.2">
      <c r="A117" s="145"/>
      <c r="B117" s="110"/>
      <c r="C117" s="55"/>
      <c r="D117" s="46"/>
      <c r="E117" s="98"/>
      <c r="F117" s="145"/>
      <c r="G117" s="145"/>
      <c r="K117" s="34"/>
      <c r="L117" s="34"/>
    </row>
    <row r="118" spans="1:12" s="44" customFormat="1" x14ac:dyDescent="0.2">
      <c r="A118" s="145"/>
      <c r="B118" s="110" t="s">
        <v>216</v>
      </c>
      <c r="C118" s="56" t="str">
        <f>IF(ROUND((C88-C116)/2,1)=0,"Balansas",C88-C116)</f>
        <v>Balansas</v>
      </c>
      <c r="D118" s="46"/>
      <c r="E118" s="99" t="str">
        <f>IF(ROUND((E88-E116)/2,1)=0,"Balansas",E88-E116)</f>
        <v>Balansas</v>
      </c>
      <c r="F118" s="145"/>
      <c r="G118" s="145"/>
      <c r="H118" s="34"/>
      <c r="K118" s="34"/>
      <c r="L118" s="34"/>
    </row>
    <row r="119" spans="1:12" x14ac:dyDescent="0.2">
      <c r="A119" s="143"/>
      <c r="B119" s="93"/>
      <c r="C119" s="46"/>
      <c r="D119" s="46"/>
      <c r="E119" s="93"/>
      <c r="F119" s="143"/>
      <c r="G119" s="143"/>
    </row>
    <row r="120" spans="1:12" x14ac:dyDescent="0.2">
      <c r="A120" s="143"/>
      <c r="B120" s="93"/>
      <c r="C120" s="46"/>
      <c r="D120" s="46"/>
      <c r="E120" s="93"/>
      <c r="F120" s="143"/>
      <c r="G120" s="143"/>
    </row>
    <row r="121" spans="1:12" x14ac:dyDescent="0.2">
      <c r="A121" s="143"/>
      <c r="B121" s="124" t="s">
        <v>219</v>
      </c>
      <c r="C121" s="62"/>
      <c r="D121" s="54"/>
      <c r="E121" s="100"/>
      <c r="F121" s="143"/>
      <c r="G121" s="143"/>
    </row>
    <row r="122" spans="1:12" x14ac:dyDescent="0.2">
      <c r="A122" s="143"/>
      <c r="B122" s="93"/>
      <c r="C122" s="46"/>
      <c r="D122" s="46"/>
      <c r="E122" s="93"/>
      <c r="F122" s="143"/>
      <c r="G122" s="143"/>
    </row>
    <row r="123" spans="1:12" x14ac:dyDescent="0.2">
      <c r="A123" s="143"/>
      <c r="B123" s="109"/>
      <c r="C123" s="46"/>
      <c r="D123" s="46"/>
      <c r="E123" s="93"/>
      <c r="F123" s="143"/>
      <c r="G123" s="143"/>
    </row>
    <row r="124" spans="1:12" ht="12.75" thickBot="1" x14ac:dyDescent="0.25">
      <c r="A124" s="143"/>
      <c r="B124" s="108" t="s">
        <v>223</v>
      </c>
      <c r="C124" s="41" t="str">
        <f>C53</f>
        <v>2015 metai</v>
      </c>
      <c r="D124" s="41"/>
      <c r="E124" s="41" t="str">
        <f>E53</f>
        <v>2016 metai</v>
      </c>
      <c r="F124" s="143"/>
      <c r="G124" s="143"/>
    </row>
    <row r="125" spans="1:12" x14ac:dyDescent="0.2">
      <c r="A125" s="143"/>
      <c r="B125" s="125" t="s">
        <v>415</v>
      </c>
      <c r="C125" s="70" t="s">
        <v>416</v>
      </c>
      <c r="D125" s="57"/>
      <c r="E125" s="101"/>
      <c r="F125" s="143"/>
      <c r="G125" s="143"/>
    </row>
    <row r="126" spans="1:12" x14ac:dyDescent="0.2">
      <c r="A126" s="143"/>
      <c r="B126" s="126"/>
      <c r="C126" s="57"/>
      <c r="D126" s="57"/>
      <c r="E126" s="57"/>
      <c r="F126" s="143"/>
      <c r="G126" s="143"/>
    </row>
    <row r="127" spans="1:12" ht="24" x14ac:dyDescent="0.2">
      <c r="A127" s="143"/>
      <c r="B127" s="127" t="s">
        <v>225</v>
      </c>
      <c r="C127" s="28"/>
      <c r="D127" s="46"/>
      <c r="E127" s="96"/>
      <c r="F127" s="143"/>
      <c r="G127" s="143"/>
    </row>
    <row r="128" spans="1:12" ht="9" customHeight="1" x14ac:dyDescent="0.2">
      <c r="A128" s="143"/>
      <c r="B128" s="93"/>
      <c r="C128" s="52"/>
      <c r="D128" s="58"/>
      <c r="E128" s="95"/>
      <c r="F128" s="143"/>
      <c r="G128" s="143"/>
    </row>
    <row r="129" spans="1:7" ht="24" x14ac:dyDescent="0.2">
      <c r="A129" s="143"/>
      <c r="B129" s="128" t="s">
        <v>233</v>
      </c>
      <c r="C129" s="27"/>
      <c r="D129" s="54"/>
      <c r="E129" s="96"/>
      <c r="F129" s="143"/>
      <c r="G129" s="143"/>
    </row>
    <row r="130" spans="1:7" x14ac:dyDescent="0.2">
      <c r="A130" s="143"/>
      <c r="B130" s="93"/>
      <c r="C130" s="58"/>
      <c r="D130" s="58"/>
      <c r="E130" s="11"/>
      <c r="F130" s="143"/>
      <c r="G130" s="143"/>
    </row>
    <row r="131" spans="1:7" ht="12.75" thickBot="1" x14ac:dyDescent="0.25">
      <c r="A131" s="143"/>
      <c r="B131" s="108" t="s">
        <v>247</v>
      </c>
      <c r="C131" s="41" t="str">
        <f>C53</f>
        <v>2015 metai</v>
      </c>
      <c r="D131" s="41"/>
      <c r="E131" s="41" t="str">
        <f>E53</f>
        <v>2016 metai</v>
      </c>
      <c r="F131" s="143"/>
      <c r="G131" s="143"/>
    </row>
    <row r="132" spans="1:7" x14ac:dyDescent="0.2">
      <c r="A132" s="143"/>
      <c r="B132" s="129" t="s">
        <v>249</v>
      </c>
      <c r="C132" s="4"/>
      <c r="D132" s="42"/>
      <c r="E132" s="13"/>
      <c r="F132" s="143"/>
      <c r="G132" s="143"/>
    </row>
    <row r="133" spans="1:7" x14ac:dyDescent="0.2">
      <c r="A133" s="143"/>
      <c r="B133" s="130" t="s">
        <v>251</v>
      </c>
      <c r="C133" s="28"/>
      <c r="D133" s="53"/>
      <c r="E133" s="13"/>
      <c r="F133" s="143"/>
      <c r="G133" s="143"/>
    </row>
    <row r="134" spans="1:7" x14ac:dyDescent="0.2">
      <c r="A134" s="143"/>
      <c r="B134" s="129" t="s">
        <v>417</v>
      </c>
      <c r="C134" s="28"/>
      <c r="D134" s="46"/>
      <c r="E134" s="97"/>
      <c r="F134" s="143"/>
      <c r="G134" s="143"/>
    </row>
    <row r="135" spans="1:7" x14ac:dyDescent="0.2">
      <c r="A135" s="143"/>
      <c r="B135" s="129" t="s">
        <v>255</v>
      </c>
      <c r="C135" s="28"/>
      <c r="D135" s="46"/>
      <c r="E135" s="97"/>
      <c r="F135" s="143"/>
      <c r="G135" s="143"/>
    </row>
    <row r="136" spans="1:7" ht="25.5" customHeight="1" x14ac:dyDescent="0.2">
      <c r="A136" s="143"/>
      <c r="B136" s="131" t="s">
        <v>257</v>
      </c>
      <c r="C136" s="46"/>
      <c r="D136" s="58"/>
      <c r="E136" s="93"/>
      <c r="F136" s="143"/>
      <c r="G136" s="143"/>
    </row>
    <row r="137" spans="1:7" ht="12" customHeight="1" thickBot="1" x14ac:dyDescent="0.25">
      <c r="A137" s="143"/>
      <c r="B137" s="132"/>
      <c r="C137" s="59"/>
      <c r="D137" s="59"/>
      <c r="E137" s="59"/>
      <c r="F137" s="143"/>
      <c r="G137" s="143"/>
    </row>
    <row r="138" spans="1:7" ht="12" customHeight="1" thickBot="1" x14ac:dyDescent="0.25">
      <c r="A138" s="143"/>
      <c r="B138" s="108" t="s">
        <v>323</v>
      </c>
      <c r="C138" s="41"/>
      <c r="D138" s="41"/>
      <c r="E138" s="41"/>
      <c r="F138" s="143"/>
      <c r="G138" s="143"/>
    </row>
    <row r="139" spans="1:7" ht="86.25" customHeight="1" x14ac:dyDescent="0.2">
      <c r="A139" s="143"/>
      <c r="B139" s="133" t="s">
        <v>325</v>
      </c>
      <c r="C139" s="511"/>
      <c r="D139" s="511"/>
      <c r="E139" s="447"/>
      <c r="F139" s="143"/>
      <c r="G139" s="143"/>
    </row>
    <row r="140" spans="1:7" x14ac:dyDescent="0.2">
      <c r="A140" s="143"/>
      <c r="B140" s="11"/>
      <c r="C140" s="46"/>
      <c r="D140" s="46"/>
      <c r="E140" s="93"/>
      <c r="F140" s="143"/>
      <c r="G140" s="143"/>
    </row>
    <row r="141" spans="1:7" ht="12.75" thickBot="1" x14ac:dyDescent="0.25">
      <c r="A141" s="143"/>
      <c r="B141" s="147"/>
      <c r="C141" s="60"/>
      <c r="D141" s="60"/>
      <c r="E141" s="60"/>
      <c r="F141" s="143"/>
      <c r="G141" s="143"/>
    </row>
    <row r="142" spans="1:7" ht="13.5" customHeight="1" x14ac:dyDescent="0.2">
      <c r="A142" s="143"/>
      <c r="B142" s="93"/>
      <c r="C142" s="46"/>
      <c r="D142" s="46"/>
      <c r="E142" s="93"/>
      <c r="F142" s="143"/>
      <c r="G142" s="143"/>
    </row>
    <row r="143" spans="1:7" x14ac:dyDescent="0.2">
      <c r="A143" s="143"/>
      <c r="B143" s="134" t="s">
        <v>330</v>
      </c>
      <c r="C143" s="162"/>
      <c r="D143" s="162"/>
      <c r="E143" s="102"/>
      <c r="F143" s="143"/>
      <c r="G143" s="143"/>
    </row>
    <row r="144" spans="1:7" x14ac:dyDescent="0.2">
      <c r="A144" s="143"/>
      <c r="B144" s="93" t="s">
        <v>332</v>
      </c>
      <c r="C144" s="453"/>
      <c r="D144" s="453"/>
      <c r="E144" s="453"/>
      <c r="F144" s="143"/>
      <c r="G144" s="143"/>
    </row>
    <row r="145" spans="1:7" x14ac:dyDescent="0.2">
      <c r="A145" s="143"/>
      <c r="B145" s="93" t="s">
        <v>334</v>
      </c>
      <c r="C145" s="455"/>
      <c r="D145" s="455"/>
      <c r="E145" s="455"/>
      <c r="F145" s="143"/>
      <c r="G145" s="143"/>
    </row>
    <row r="146" spans="1:7" ht="24" x14ac:dyDescent="0.2">
      <c r="A146" s="143"/>
      <c r="B146" s="135" t="s">
        <v>336</v>
      </c>
      <c r="C146" s="443"/>
      <c r="D146" s="443"/>
      <c r="E146" s="443"/>
      <c r="F146" s="143"/>
      <c r="G146" s="143"/>
    </row>
    <row r="147" spans="1:7" ht="30" customHeight="1" x14ac:dyDescent="0.2">
      <c r="A147" s="143"/>
      <c r="B147" s="136" t="s">
        <v>418</v>
      </c>
      <c r="C147" s="507"/>
      <c r="D147" s="507"/>
      <c r="E147" s="445"/>
      <c r="F147" s="143"/>
      <c r="G147" s="143"/>
    </row>
    <row r="148" spans="1:7" ht="1.9" customHeight="1" x14ac:dyDescent="0.2">
      <c r="A148" s="143"/>
      <c r="B148" s="143"/>
      <c r="C148" s="143"/>
      <c r="D148" s="143"/>
      <c r="E148" s="146"/>
      <c r="F148" s="137"/>
      <c r="G148" s="137"/>
    </row>
    <row r="149" spans="1:7" ht="8.25" customHeight="1" x14ac:dyDescent="0.2">
      <c r="A149" s="143"/>
      <c r="B149" s="143"/>
      <c r="C149" s="143"/>
      <c r="D149" s="143"/>
      <c r="E149" s="143"/>
      <c r="F149" s="143"/>
      <c r="G149" s="143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E118 C118">
    <cfRule type="cellIs" dxfId="1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/>
    <dataValidation allowBlank="1" showErrorMessage="1" prompt="Nurodykite pilną įmonės pavadinimą, pvz. Akcinė bendrovė „Pavyzdys“ ar Valstybės įmonė „Pavyzdys“" sqref="C9:E9"/>
    <dataValidation type="whole" allowBlank="1" showErrorMessage="1" prompt="Nurodykite identifikacinį numerį (juridinio asmens kodą)" sqref="D27:E27 C27:C28">
      <formula1>0</formula1>
      <formula2>9999999999999990000</formula2>
    </dataValidation>
    <dataValidation allowBlank="1" showErrorMessage="1" prompt="Nurodykite įmonės teisinę formą (AB, UAB, VĮ), pasirinkdami iš sąrašo" sqref="C10:E10"/>
    <dataValidation allowBlank="1" showErrorMessage="1" prompt="Nurodykite įmonės teisinį statusą. Jei neatitinka nei vieno iš pateiktų sąraše, pasirinkite „-“" sqref="C14:E14"/>
    <dataValidation allowBlank="1" showErrorMessage="1" sqref="B51:B52"/>
    <dataValidation allowBlank="1" showErrorMessage="1" prompt="Nurodykite įmonės direktoriaus (generalinio direktoriaus) vardą ir pavardę. VĮ miškų urėdijų prašome nurodyti miškų urėdo vardą ir pavardę. Pareigų nurodyti nereikia." sqref="C31:E31"/>
    <dataValidation allowBlank="1" showErrorMessage="1" prompt="Nurodykite įmonės vyr. finansininko (vyr. buhalterio) vardą ir pavardę. Pareigų nurodyti nereikia." sqref="C32:E32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B1:O97"/>
  <sheetViews>
    <sheetView zoomScaleNormal="100" zoomScaleSheetLayoutView="100" workbookViewId="0">
      <selection activeCell="F13" sqref="F13:L13"/>
    </sheetView>
  </sheetViews>
  <sheetFormatPr defaultColWidth="9.140625" defaultRowHeight="15" x14ac:dyDescent="0.25"/>
  <cols>
    <col min="1" max="1" width="1.42578125" style="16" customWidth="1"/>
    <col min="2" max="2" width="2.5703125" style="16" customWidth="1"/>
    <col min="3" max="3" width="7.28515625" style="16" customWidth="1"/>
    <col min="4" max="4" width="30.5703125" style="16" customWidth="1"/>
    <col min="5" max="5" width="38.28515625" style="16" customWidth="1"/>
    <col min="6" max="6" width="19" style="16" customWidth="1"/>
    <col min="7" max="7" width="2.7109375" style="16" customWidth="1"/>
    <col min="8" max="8" width="2.5703125" style="16" customWidth="1"/>
    <col min="9" max="9" width="7.28515625" style="16" customWidth="1"/>
    <col min="10" max="10" width="30.5703125" style="16" customWidth="1"/>
    <col min="11" max="11" width="38.28515625" style="16" customWidth="1"/>
    <col min="12" max="12" width="18.85546875" style="16" customWidth="1"/>
    <col min="13" max="13" width="2.7109375" style="16" customWidth="1"/>
    <col min="14" max="14" width="3.7109375" style="16" customWidth="1"/>
    <col min="15" max="15" width="9.140625" style="16" hidden="1" customWidth="1"/>
    <col min="16" max="16384" width="9.140625" style="16"/>
  </cols>
  <sheetData>
    <row r="1" spans="2:15" ht="9" customHeight="1" thickBot="1" x14ac:dyDescent="0.3">
      <c r="B1" s="148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48"/>
    </row>
    <row r="2" spans="2:15" ht="12" customHeight="1" x14ac:dyDescent="0.25">
      <c r="B2" s="264"/>
      <c r="C2" s="265"/>
      <c r="D2" s="266"/>
      <c r="E2" s="266"/>
      <c r="F2" s="267"/>
      <c r="G2" s="267"/>
      <c r="H2" s="268"/>
      <c r="I2" s="269"/>
      <c r="J2" s="266"/>
      <c r="K2" s="266"/>
      <c r="L2" s="267"/>
      <c r="M2" s="286"/>
    </row>
    <row r="3" spans="2:15" ht="28.5" customHeight="1" x14ac:dyDescent="0.25">
      <c r="B3" s="270"/>
      <c r="C3" s="287" t="s">
        <v>435</v>
      </c>
      <c r="D3" s="17"/>
      <c r="E3" s="17"/>
      <c r="F3" s="17"/>
      <c r="G3" s="17"/>
      <c r="H3" s="18"/>
      <c r="I3" s="17"/>
      <c r="J3" s="17"/>
      <c r="K3" s="512" t="s">
        <v>458</v>
      </c>
      <c r="L3" s="513"/>
      <c r="M3" s="271"/>
    </row>
    <row r="4" spans="2:15" ht="15" customHeight="1" x14ac:dyDescent="0.25">
      <c r="B4" s="270"/>
      <c r="C4" s="151" t="s">
        <v>436</v>
      </c>
      <c r="D4" s="17"/>
      <c r="E4" s="17"/>
      <c r="F4" s="17"/>
      <c r="G4" s="17"/>
      <c r="H4" s="18"/>
      <c r="I4" s="17"/>
      <c r="J4" s="17"/>
      <c r="K4" s="420" t="s">
        <v>400</v>
      </c>
      <c r="L4" s="75"/>
      <c r="M4" s="271"/>
    </row>
    <row r="5" spans="2:15" ht="15" customHeight="1" x14ac:dyDescent="0.25">
      <c r="B5" s="270"/>
      <c r="C5" s="150"/>
      <c r="D5" s="17"/>
      <c r="E5" s="17"/>
      <c r="F5" s="17"/>
      <c r="G5" s="17"/>
      <c r="H5" s="18"/>
      <c r="I5" s="17"/>
      <c r="J5" s="17"/>
      <c r="K5" s="17"/>
      <c r="L5" s="25"/>
      <c r="M5" s="271"/>
    </row>
    <row r="6" spans="2:15" ht="15" customHeight="1" x14ac:dyDescent="0.25">
      <c r="B6" s="270"/>
      <c r="C6" s="518" t="s">
        <v>419</v>
      </c>
      <c r="D6" s="519"/>
      <c r="E6" s="519"/>
      <c r="F6" s="519"/>
      <c r="G6" s="519"/>
      <c r="H6" s="519"/>
      <c r="I6" s="519"/>
      <c r="J6" s="519"/>
      <c r="K6" s="519"/>
      <c r="L6" s="519"/>
      <c r="M6" s="520"/>
    </row>
    <row r="7" spans="2:15" ht="15" hidden="1" customHeight="1" x14ac:dyDescent="0.25">
      <c r="B7" s="270"/>
      <c r="C7" s="150"/>
      <c r="D7" s="17"/>
      <c r="E7" s="17"/>
      <c r="F7" s="17"/>
      <c r="G7" s="17"/>
      <c r="H7" s="18"/>
      <c r="I7" s="17"/>
      <c r="J7" s="17"/>
      <c r="K7" s="17"/>
      <c r="L7" s="25"/>
      <c r="M7" s="271"/>
    </row>
    <row r="8" spans="2:15" x14ac:dyDescent="0.25">
      <c r="B8" s="270"/>
      <c r="C8" s="151"/>
      <c r="D8" s="17"/>
      <c r="E8" s="17"/>
      <c r="F8" s="17"/>
      <c r="G8" s="17"/>
      <c r="H8" s="18"/>
      <c r="I8" s="17"/>
      <c r="J8" s="17"/>
      <c r="K8" s="17"/>
      <c r="L8" s="17"/>
      <c r="M8" s="271"/>
    </row>
    <row r="9" spans="2:15" ht="15.75" thickBot="1" x14ac:dyDescent="0.3">
      <c r="B9" s="270"/>
      <c r="C9" s="514" t="s">
        <v>8</v>
      </c>
      <c r="D9" s="515"/>
      <c r="E9" s="516" t="str">
        <f>'Finansiniai duomenys'!C8</f>
        <v>UAB „Raseinių šilumos tinklai“</v>
      </c>
      <c r="F9" s="516"/>
      <c r="G9" s="516"/>
      <c r="H9" s="516"/>
      <c r="I9" s="516"/>
      <c r="J9" s="516"/>
      <c r="K9" s="17"/>
      <c r="L9" s="17"/>
      <c r="M9" s="271"/>
    </row>
    <row r="10" spans="2:15" ht="15.75" thickBot="1" x14ac:dyDescent="0.3">
      <c r="B10" s="270"/>
      <c r="C10" s="514" t="s">
        <v>11</v>
      </c>
      <c r="D10" s="515"/>
      <c r="E10" s="517" t="str">
        <f>'Finansiniai duomenys'!C9</f>
        <v>Uždaroji akcinė bendrovė (UAB)</v>
      </c>
      <c r="F10" s="517"/>
      <c r="G10" s="517"/>
      <c r="H10" s="517"/>
      <c r="I10" s="517"/>
      <c r="J10" s="517"/>
      <c r="K10" s="17"/>
      <c r="L10" s="17"/>
      <c r="M10" s="271"/>
    </row>
    <row r="11" spans="2:15" ht="15.75" thickBot="1" x14ac:dyDescent="0.3">
      <c r="B11" s="270"/>
      <c r="C11" s="514" t="s">
        <v>15</v>
      </c>
      <c r="D11" s="515"/>
      <c r="E11" s="517">
        <f>'Finansiniai duomenys'!C10</f>
        <v>172412113</v>
      </c>
      <c r="F11" s="517"/>
      <c r="G11" s="517"/>
      <c r="H11" s="517"/>
      <c r="I11" s="517"/>
      <c r="J11" s="517"/>
      <c r="K11" s="17"/>
      <c r="L11" s="17"/>
      <c r="M11" s="271"/>
    </row>
    <row r="12" spans="2:15" x14ac:dyDescent="0.25">
      <c r="B12" s="270"/>
      <c r="C12" s="149"/>
      <c r="D12" s="17"/>
      <c r="E12" s="17"/>
      <c r="F12" s="19"/>
      <c r="G12" s="19"/>
      <c r="H12" s="20"/>
      <c r="I12" s="17"/>
      <c r="J12" s="17"/>
      <c r="K12" s="17"/>
      <c r="L12" s="17"/>
      <c r="M12" s="271"/>
    </row>
    <row r="13" spans="2:15" ht="28.5" customHeight="1" x14ac:dyDescent="0.25">
      <c r="B13" s="270"/>
      <c r="C13" s="543" t="s">
        <v>420</v>
      </c>
      <c r="D13" s="531"/>
      <c r="E13" s="531"/>
      <c r="F13" s="547"/>
      <c r="G13" s="547"/>
      <c r="H13" s="547"/>
      <c r="I13" s="547"/>
      <c r="J13" s="547"/>
      <c r="K13" s="547"/>
      <c r="L13" s="548"/>
      <c r="M13" s="271"/>
      <c r="O13" s="16" t="s">
        <v>421</v>
      </c>
    </row>
    <row r="14" spans="2:15" x14ac:dyDescent="0.25">
      <c r="B14" s="270"/>
      <c r="C14" s="549" t="s">
        <v>422</v>
      </c>
      <c r="D14" s="550"/>
      <c r="E14" s="550"/>
      <c r="F14" s="551"/>
      <c r="G14" s="551"/>
      <c r="H14" s="551"/>
      <c r="I14" s="551"/>
      <c r="J14" s="551"/>
      <c r="K14" s="551"/>
      <c r="L14" s="552"/>
      <c r="M14" s="271"/>
      <c r="O14" s="16" t="s">
        <v>423</v>
      </c>
    </row>
    <row r="15" spans="2:15" x14ac:dyDescent="0.25">
      <c r="B15" s="270"/>
      <c r="C15" s="149"/>
      <c r="D15" s="17"/>
      <c r="E15" s="17"/>
      <c r="F15" s="17"/>
      <c r="G15" s="17"/>
      <c r="H15" s="18"/>
      <c r="I15" s="17"/>
      <c r="J15" s="17"/>
      <c r="K15" s="17"/>
      <c r="L15" s="17"/>
      <c r="M15" s="271"/>
      <c r="O15" s="16" t="s">
        <v>424</v>
      </c>
    </row>
    <row r="16" spans="2:15" x14ac:dyDescent="0.25">
      <c r="B16" s="270"/>
      <c r="C16" s="149"/>
      <c r="D16" s="17"/>
      <c r="E16" s="17"/>
      <c r="F16" s="17"/>
      <c r="G16" s="17"/>
      <c r="H16" s="18"/>
      <c r="I16" s="17"/>
      <c r="J16" s="17"/>
      <c r="K16" s="17"/>
      <c r="L16" s="17"/>
      <c r="M16" s="271"/>
      <c r="O16" s="16" t="s">
        <v>425</v>
      </c>
    </row>
    <row r="17" spans="2:13" ht="38.25" customHeight="1" x14ac:dyDescent="0.25">
      <c r="B17" s="270"/>
      <c r="C17" s="543" t="s">
        <v>438</v>
      </c>
      <c r="D17" s="558"/>
      <c r="E17" s="556"/>
      <c r="F17" s="559"/>
      <c r="G17" s="313"/>
      <c r="H17" s="316"/>
      <c r="I17" s="530" t="s">
        <v>439</v>
      </c>
      <c r="J17" s="555"/>
      <c r="K17" s="556"/>
      <c r="L17" s="557"/>
      <c r="M17" s="272"/>
    </row>
    <row r="18" spans="2:13" ht="26.45" customHeight="1" thickBot="1" x14ac:dyDescent="0.3">
      <c r="B18" s="270"/>
      <c r="C18" s="543" t="s">
        <v>442</v>
      </c>
      <c r="D18" s="531"/>
      <c r="E18" s="531"/>
      <c r="F18" s="546"/>
      <c r="G18" s="166"/>
      <c r="H18" s="316"/>
      <c r="I18" s="528" t="s">
        <v>443</v>
      </c>
      <c r="J18" s="525"/>
      <c r="K18" s="525"/>
      <c r="L18" s="529"/>
      <c r="M18" s="273"/>
    </row>
    <row r="19" spans="2:13" ht="49.5" customHeight="1" thickBot="1" x14ac:dyDescent="0.3">
      <c r="B19" s="270"/>
      <c r="C19" s="543" t="s">
        <v>440</v>
      </c>
      <c r="D19" s="531"/>
      <c r="E19" s="544"/>
      <c r="F19" s="545"/>
      <c r="G19" s="167"/>
      <c r="H19" s="317"/>
      <c r="I19" s="530" t="s">
        <v>441</v>
      </c>
      <c r="J19" s="530"/>
      <c r="K19" s="553"/>
      <c r="L19" s="554"/>
      <c r="M19" s="272"/>
    </row>
    <row r="20" spans="2:13" ht="40.5" customHeight="1" x14ac:dyDescent="0.25">
      <c r="B20" s="270"/>
      <c r="C20" s="543" t="s">
        <v>426</v>
      </c>
      <c r="D20" s="531"/>
      <c r="E20" s="526"/>
      <c r="F20" s="527"/>
      <c r="G20" s="313"/>
      <c r="H20" s="317"/>
      <c r="I20" s="531" t="s">
        <v>426</v>
      </c>
      <c r="J20" s="531"/>
      <c r="K20" s="526"/>
      <c r="L20" s="527"/>
      <c r="M20" s="272"/>
    </row>
    <row r="21" spans="2:13" x14ac:dyDescent="0.25">
      <c r="B21" s="270"/>
      <c r="C21" s="149"/>
      <c r="D21" s="17"/>
      <c r="E21" s="17"/>
      <c r="F21" s="19"/>
      <c r="G21" s="17"/>
      <c r="H21" s="316"/>
      <c r="I21" s="17"/>
      <c r="J21" s="17"/>
      <c r="K21" s="17"/>
      <c r="L21" s="17"/>
      <c r="M21" s="271"/>
    </row>
    <row r="22" spans="2:13" x14ac:dyDescent="0.25">
      <c r="B22" s="270"/>
      <c r="C22" s="149"/>
      <c r="D22" s="17"/>
      <c r="E22" s="17"/>
      <c r="F22" s="19"/>
      <c r="G22" s="17"/>
      <c r="H22" s="316"/>
      <c r="I22" s="17"/>
      <c r="J22" s="17"/>
      <c r="K22" s="17"/>
      <c r="L22" s="17"/>
      <c r="M22" s="271"/>
    </row>
    <row r="23" spans="2:13" x14ac:dyDescent="0.25">
      <c r="B23" s="270"/>
      <c r="C23" s="539" t="s">
        <v>433</v>
      </c>
      <c r="D23" s="535"/>
      <c r="E23" s="535"/>
      <c r="F23" s="540"/>
      <c r="G23" s="23"/>
      <c r="H23" s="316"/>
      <c r="I23" s="535" t="s">
        <v>434</v>
      </c>
      <c r="J23" s="535"/>
      <c r="K23" s="535"/>
      <c r="L23" s="535"/>
      <c r="M23" s="274"/>
    </row>
    <row r="24" spans="2:13" x14ac:dyDescent="0.25">
      <c r="B24" s="270"/>
      <c r="C24" s="152"/>
      <c r="D24" s="23"/>
      <c r="E24" s="23"/>
      <c r="F24" s="22"/>
      <c r="G24" s="23"/>
      <c r="H24" s="316"/>
      <c r="I24" s="23"/>
      <c r="J24" s="23"/>
      <c r="K24" s="23"/>
      <c r="L24" s="23"/>
      <c r="M24" s="274"/>
    </row>
    <row r="25" spans="2:13" x14ac:dyDescent="0.25">
      <c r="B25" s="270"/>
      <c r="C25" s="541" t="s">
        <v>459</v>
      </c>
      <c r="D25" s="536"/>
      <c r="E25" s="536"/>
      <c r="F25" s="542"/>
      <c r="G25" s="314"/>
      <c r="H25" s="316"/>
      <c r="I25" s="536" t="s">
        <v>460</v>
      </c>
      <c r="J25" s="536"/>
      <c r="K25" s="536"/>
      <c r="L25" s="536"/>
      <c r="M25" s="275"/>
    </row>
    <row r="26" spans="2:13" ht="24" x14ac:dyDescent="0.25">
      <c r="B26" s="270"/>
      <c r="C26" s="310" t="s">
        <v>427</v>
      </c>
      <c r="D26" s="311" t="s">
        <v>428</v>
      </c>
      <c r="E26" s="312" t="s">
        <v>429</v>
      </c>
      <c r="F26" s="310" t="s">
        <v>430</v>
      </c>
      <c r="G26" s="315"/>
      <c r="H26" s="318"/>
      <c r="I26" s="311" t="s">
        <v>427</v>
      </c>
      <c r="J26" s="310" t="s">
        <v>428</v>
      </c>
      <c r="K26" s="310" t="s">
        <v>429</v>
      </c>
      <c r="L26" s="310" t="s">
        <v>430</v>
      </c>
      <c r="M26" s="276"/>
    </row>
    <row r="27" spans="2:13" x14ac:dyDescent="0.25">
      <c r="B27" s="270"/>
      <c r="C27" s="24">
        <v>1</v>
      </c>
      <c r="D27" s="320"/>
      <c r="E27" s="8"/>
      <c r="F27" s="322"/>
      <c r="G27" s="293"/>
      <c r="H27" s="318"/>
      <c r="I27" s="26">
        <v>1</v>
      </c>
      <c r="J27" s="324"/>
      <c r="K27" s="8"/>
      <c r="L27" s="322"/>
      <c r="M27" s="277"/>
    </row>
    <row r="28" spans="2:13" x14ac:dyDescent="0.25">
      <c r="B28" s="270"/>
      <c r="C28" s="24">
        <v>2</v>
      </c>
      <c r="D28" s="320"/>
      <c r="E28" s="8"/>
      <c r="F28" s="322"/>
      <c r="G28" s="293"/>
      <c r="H28" s="318"/>
      <c r="I28" s="26">
        <v>2</v>
      </c>
      <c r="J28" s="324"/>
      <c r="K28" s="8"/>
      <c r="L28" s="322"/>
      <c r="M28" s="277"/>
    </row>
    <row r="29" spans="2:13" x14ac:dyDescent="0.25">
      <c r="B29" s="270"/>
      <c r="C29" s="24">
        <v>3</v>
      </c>
      <c r="D29" s="320"/>
      <c r="E29" s="8"/>
      <c r="F29" s="322"/>
      <c r="G29" s="293"/>
      <c r="H29" s="318"/>
      <c r="I29" s="26">
        <v>3</v>
      </c>
      <c r="J29" s="324"/>
      <c r="K29" s="8"/>
      <c r="L29" s="322"/>
      <c r="M29" s="277"/>
    </row>
    <row r="30" spans="2:13" x14ac:dyDescent="0.25">
      <c r="B30" s="270"/>
      <c r="C30" s="24">
        <v>4</v>
      </c>
      <c r="D30" s="320"/>
      <c r="E30" s="8"/>
      <c r="F30" s="322"/>
      <c r="G30" s="293"/>
      <c r="H30" s="318"/>
      <c r="I30" s="26">
        <v>4</v>
      </c>
      <c r="J30" s="324"/>
      <c r="K30" s="8"/>
      <c r="L30" s="322"/>
      <c r="M30" s="277"/>
    </row>
    <row r="31" spans="2:13" x14ac:dyDescent="0.25">
      <c r="B31" s="270"/>
      <c r="C31" s="24">
        <v>5</v>
      </c>
      <c r="D31" s="320"/>
      <c r="E31" s="8"/>
      <c r="F31" s="322"/>
      <c r="G31" s="293"/>
      <c r="H31" s="318"/>
      <c r="I31" s="26">
        <v>5</v>
      </c>
      <c r="J31" s="324"/>
      <c r="K31" s="8"/>
      <c r="L31" s="322"/>
      <c r="M31" s="277"/>
    </row>
    <row r="32" spans="2:13" x14ac:dyDescent="0.25">
      <c r="B32" s="270"/>
      <c r="C32" s="24">
        <v>6</v>
      </c>
      <c r="D32" s="320"/>
      <c r="E32" s="8"/>
      <c r="F32" s="322"/>
      <c r="G32" s="293"/>
      <c r="H32" s="318"/>
      <c r="I32" s="26">
        <v>6</v>
      </c>
      <c r="J32" s="324"/>
      <c r="K32" s="8"/>
      <c r="L32" s="322"/>
      <c r="M32" s="277"/>
    </row>
    <row r="33" spans="2:13" x14ac:dyDescent="0.25">
      <c r="B33" s="270"/>
      <c r="C33" s="24">
        <v>7</v>
      </c>
      <c r="D33" s="320"/>
      <c r="E33" s="8"/>
      <c r="F33" s="322"/>
      <c r="G33" s="293"/>
      <c r="H33" s="317"/>
      <c r="I33" s="24">
        <v>7</v>
      </c>
      <c r="J33" s="324"/>
      <c r="K33" s="8"/>
      <c r="L33" s="322"/>
      <c r="M33" s="277"/>
    </row>
    <row r="34" spans="2:13" x14ac:dyDescent="0.25">
      <c r="B34" s="270"/>
      <c r="C34" s="24">
        <v>8</v>
      </c>
      <c r="D34" s="320"/>
      <c r="E34" s="8"/>
      <c r="F34" s="322"/>
      <c r="G34" s="293"/>
      <c r="H34" s="317"/>
      <c r="I34" s="24">
        <v>8</v>
      </c>
      <c r="J34" s="320"/>
      <c r="K34" s="8"/>
      <c r="L34" s="322"/>
      <c r="M34" s="277"/>
    </row>
    <row r="35" spans="2:13" x14ac:dyDescent="0.25">
      <c r="B35" s="270"/>
      <c r="C35" s="24">
        <v>9</v>
      </c>
      <c r="D35" s="320"/>
      <c r="E35" s="8"/>
      <c r="F35" s="322"/>
      <c r="G35" s="293"/>
      <c r="H35" s="318"/>
      <c r="I35" s="26">
        <v>9</v>
      </c>
      <c r="J35" s="320"/>
      <c r="K35" s="8"/>
      <c r="L35" s="322"/>
      <c r="M35" s="277"/>
    </row>
    <row r="36" spans="2:13" x14ac:dyDescent="0.25">
      <c r="B36" s="270"/>
      <c r="C36" s="24">
        <v>10</v>
      </c>
      <c r="D36" s="320"/>
      <c r="E36" s="8"/>
      <c r="F36" s="322"/>
      <c r="G36" s="293"/>
      <c r="H36" s="317"/>
      <c r="I36" s="24">
        <v>10</v>
      </c>
      <c r="J36" s="320"/>
      <c r="K36" s="8"/>
      <c r="L36" s="322"/>
      <c r="M36" s="277"/>
    </row>
    <row r="37" spans="2:13" x14ac:dyDescent="0.25">
      <c r="B37" s="270"/>
      <c r="C37" s="24">
        <v>11</v>
      </c>
      <c r="D37" s="320"/>
      <c r="E37" s="8"/>
      <c r="F37" s="322"/>
      <c r="G37" s="293"/>
      <c r="H37" s="318"/>
      <c r="I37" s="26">
        <v>11</v>
      </c>
      <c r="J37" s="324"/>
      <c r="K37" s="8"/>
      <c r="L37" s="322"/>
      <c r="M37" s="277"/>
    </row>
    <row r="38" spans="2:13" x14ac:dyDescent="0.25">
      <c r="B38" s="270"/>
      <c r="C38" s="24">
        <v>12</v>
      </c>
      <c r="D38" s="320"/>
      <c r="E38" s="8"/>
      <c r="F38" s="322"/>
      <c r="G38" s="293"/>
      <c r="H38" s="318"/>
      <c r="I38" s="26">
        <v>12</v>
      </c>
      <c r="J38" s="324"/>
      <c r="K38" s="8"/>
      <c r="L38" s="322"/>
      <c r="M38" s="277"/>
    </row>
    <row r="39" spans="2:13" x14ac:dyDescent="0.25">
      <c r="B39" s="270"/>
      <c r="C39" s="24">
        <v>13</v>
      </c>
      <c r="D39" s="320"/>
      <c r="E39" s="8"/>
      <c r="F39" s="322"/>
      <c r="G39" s="293"/>
      <c r="H39" s="318"/>
      <c r="I39" s="26">
        <v>13</v>
      </c>
      <c r="J39" s="324"/>
      <c r="K39" s="8"/>
      <c r="L39" s="322"/>
      <c r="M39" s="277"/>
    </row>
    <row r="40" spans="2:13" x14ac:dyDescent="0.25">
      <c r="B40" s="270"/>
      <c r="C40" s="24">
        <v>14</v>
      </c>
      <c r="D40" s="320"/>
      <c r="E40" s="8"/>
      <c r="F40" s="322"/>
      <c r="G40" s="293"/>
      <c r="H40" s="318"/>
      <c r="I40" s="26">
        <v>14</v>
      </c>
      <c r="J40" s="324"/>
      <c r="K40" s="8"/>
      <c r="L40" s="322"/>
      <c r="M40" s="277"/>
    </row>
    <row r="41" spans="2:13" x14ac:dyDescent="0.25">
      <c r="B41" s="270"/>
      <c r="C41" s="24">
        <v>15</v>
      </c>
      <c r="D41" s="320"/>
      <c r="E41" s="8"/>
      <c r="F41" s="322"/>
      <c r="G41" s="293"/>
      <c r="H41" s="318"/>
      <c r="I41" s="26">
        <v>15</v>
      </c>
      <c r="J41" s="324"/>
      <c r="K41" s="8"/>
      <c r="L41" s="322"/>
      <c r="M41" s="277"/>
    </row>
    <row r="42" spans="2:13" x14ac:dyDescent="0.25">
      <c r="B42" s="270"/>
      <c r="C42" s="24">
        <v>16</v>
      </c>
      <c r="D42" s="320"/>
      <c r="E42" s="8"/>
      <c r="F42" s="322"/>
      <c r="G42" s="293"/>
      <c r="H42" s="318"/>
      <c r="I42" s="26">
        <v>16</v>
      </c>
      <c r="J42" s="324"/>
      <c r="K42" s="8"/>
      <c r="L42" s="322"/>
      <c r="M42" s="277"/>
    </row>
    <row r="43" spans="2:13" x14ac:dyDescent="0.25">
      <c r="B43" s="270"/>
      <c r="C43" s="24">
        <v>17</v>
      </c>
      <c r="D43" s="320"/>
      <c r="E43" s="8"/>
      <c r="F43" s="322"/>
      <c r="G43" s="293"/>
      <c r="H43" s="318"/>
      <c r="I43" s="26">
        <v>17</v>
      </c>
      <c r="J43" s="324"/>
      <c r="K43" s="8"/>
      <c r="L43" s="322"/>
      <c r="M43" s="277"/>
    </row>
    <row r="44" spans="2:13" x14ac:dyDescent="0.25">
      <c r="B44" s="270"/>
      <c r="C44" s="24">
        <v>18</v>
      </c>
      <c r="D44" s="320"/>
      <c r="E44" s="8"/>
      <c r="F44" s="322"/>
      <c r="G44" s="293"/>
      <c r="H44" s="318"/>
      <c r="I44" s="26">
        <v>18</v>
      </c>
      <c r="J44" s="324"/>
      <c r="K44" s="8"/>
      <c r="L44" s="322"/>
      <c r="M44" s="277"/>
    </row>
    <row r="45" spans="2:13" x14ac:dyDescent="0.25">
      <c r="B45" s="270"/>
      <c r="C45" s="24">
        <v>19</v>
      </c>
      <c r="D45" s="320"/>
      <c r="E45" s="8"/>
      <c r="F45" s="322"/>
      <c r="G45" s="293"/>
      <c r="H45" s="318"/>
      <c r="I45" s="26">
        <v>19</v>
      </c>
      <c r="J45" s="324"/>
      <c r="K45" s="8"/>
      <c r="L45" s="322"/>
      <c r="M45" s="277"/>
    </row>
    <row r="46" spans="2:13" x14ac:dyDescent="0.25">
      <c r="B46" s="270"/>
      <c r="C46" s="24">
        <v>20</v>
      </c>
      <c r="D46" s="320"/>
      <c r="E46" s="8"/>
      <c r="F46" s="322"/>
      <c r="G46" s="293"/>
      <c r="H46" s="318"/>
      <c r="I46" s="26">
        <v>20</v>
      </c>
      <c r="J46" s="324"/>
      <c r="K46" s="8"/>
      <c r="L46" s="322"/>
      <c r="M46" s="277"/>
    </row>
    <row r="47" spans="2:13" x14ac:dyDescent="0.25">
      <c r="B47" s="270"/>
      <c r="C47" s="24">
        <v>21</v>
      </c>
      <c r="D47" s="320"/>
      <c r="E47" s="8"/>
      <c r="F47" s="322"/>
      <c r="G47" s="293"/>
      <c r="H47" s="318"/>
      <c r="I47" s="26">
        <v>21</v>
      </c>
      <c r="J47" s="324"/>
      <c r="K47" s="8"/>
      <c r="L47" s="322"/>
      <c r="M47" s="277"/>
    </row>
    <row r="48" spans="2:13" x14ac:dyDescent="0.25">
      <c r="B48" s="270"/>
      <c r="C48" s="24">
        <v>22</v>
      </c>
      <c r="D48" s="320"/>
      <c r="E48" s="8"/>
      <c r="F48" s="322"/>
      <c r="G48" s="293"/>
      <c r="H48" s="318"/>
      <c r="I48" s="26">
        <v>22</v>
      </c>
      <c r="J48" s="324"/>
      <c r="K48" s="8"/>
      <c r="L48" s="322"/>
      <c r="M48" s="277"/>
    </row>
    <row r="49" spans="2:13" x14ac:dyDescent="0.25">
      <c r="B49" s="270"/>
      <c r="C49" s="24">
        <v>23</v>
      </c>
      <c r="D49" s="320"/>
      <c r="E49" s="8"/>
      <c r="F49" s="322"/>
      <c r="G49" s="293"/>
      <c r="H49" s="318"/>
      <c r="I49" s="26">
        <v>23</v>
      </c>
      <c r="J49" s="324"/>
      <c r="K49" s="8"/>
      <c r="L49" s="322"/>
      <c r="M49" s="277"/>
    </row>
    <row r="50" spans="2:13" x14ac:dyDescent="0.25">
      <c r="B50" s="270"/>
      <c r="C50" s="24">
        <v>24</v>
      </c>
      <c r="D50" s="321"/>
      <c r="E50" s="9"/>
      <c r="F50" s="323"/>
      <c r="G50" s="293"/>
      <c r="H50" s="318"/>
      <c r="I50" s="26">
        <v>24</v>
      </c>
      <c r="J50" s="325"/>
      <c r="K50" s="9"/>
      <c r="L50" s="323"/>
      <c r="M50" s="277"/>
    </row>
    <row r="51" spans="2:13" x14ac:dyDescent="0.25">
      <c r="B51" s="270"/>
      <c r="C51" s="24">
        <v>25</v>
      </c>
      <c r="D51" s="321"/>
      <c r="E51" s="9"/>
      <c r="F51" s="323"/>
      <c r="G51" s="293"/>
      <c r="H51" s="318"/>
      <c r="I51" s="26">
        <v>25</v>
      </c>
      <c r="J51" s="325"/>
      <c r="K51" s="9"/>
      <c r="L51" s="323"/>
      <c r="M51" s="277"/>
    </row>
    <row r="52" spans="2:13" x14ac:dyDescent="0.25">
      <c r="B52" s="270"/>
      <c r="C52" s="24">
        <v>26</v>
      </c>
      <c r="D52" s="321"/>
      <c r="E52" s="9"/>
      <c r="F52" s="323"/>
      <c r="G52" s="293"/>
      <c r="H52" s="318"/>
      <c r="I52" s="26">
        <v>26</v>
      </c>
      <c r="J52" s="325"/>
      <c r="K52" s="9"/>
      <c r="L52" s="323"/>
      <c r="M52" s="277"/>
    </row>
    <row r="53" spans="2:13" x14ac:dyDescent="0.25">
      <c r="B53" s="270"/>
      <c r="C53" s="24">
        <v>27</v>
      </c>
      <c r="D53" s="321"/>
      <c r="E53" s="9"/>
      <c r="F53" s="323"/>
      <c r="G53" s="293"/>
      <c r="H53" s="318"/>
      <c r="I53" s="26">
        <v>27</v>
      </c>
      <c r="J53" s="325"/>
      <c r="K53" s="9"/>
      <c r="L53" s="323"/>
      <c r="M53" s="277"/>
    </row>
    <row r="54" spans="2:13" x14ac:dyDescent="0.25">
      <c r="B54" s="270"/>
      <c r="C54" s="24">
        <v>28</v>
      </c>
      <c r="D54" s="321"/>
      <c r="E54" s="9"/>
      <c r="F54" s="323"/>
      <c r="G54" s="293"/>
      <c r="H54" s="318"/>
      <c r="I54" s="26">
        <v>28</v>
      </c>
      <c r="J54" s="325"/>
      <c r="K54" s="9"/>
      <c r="L54" s="323"/>
      <c r="M54" s="277"/>
    </row>
    <row r="55" spans="2:13" x14ac:dyDescent="0.25">
      <c r="B55" s="270"/>
      <c r="C55" s="24">
        <v>29</v>
      </c>
      <c r="D55" s="321"/>
      <c r="E55" s="9"/>
      <c r="F55" s="323"/>
      <c r="G55" s="293"/>
      <c r="H55" s="318"/>
      <c r="I55" s="26">
        <v>29</v>
      </c>
      <c r="J55" s="325"/>
      <c r="K55" s="9"/>
      <c r="L55" s="323"/>
      <c r="M55" s="277"/>
    </row>
    <row r="56" spans="2:13" x14ac:dyDescent="0.25">
      <c r="B56" s="270"/>
      <c r="C56" s="24">
        <v>30</v>
      </c>
      <c r="D56" s="321"/>
      <c r="E56" s="9"/>
      <c r="F56" s="323"/>
      <c r="G56" s="293"/>
      <c r="H56" s="318"/>
      <c r="I56" s="26">
        <v>30</v>
      </c>
      <c r="J56" s="325"/>
      <c r="K56" s="9"/>
      <c r="L56" s="323"/>
      <c r="M56" s="277"/>
    </row>
    <row r="57" spans="2:13" x14ac:dyDescent="0.25">
      <c r="B57" s="270"/>
      <c r="C57" s="24">
        <v>31</v>
      </c>
      <c r="D57" s="321"/>
      <c r="E57" s="9"/>
      <c r="F57" s="323"/>
      <c r="G57" s="293"/>
      <c r="H57" s="318"/>
      <c r="I57" s="26">
        <v>31</v>
      </c>
      <c r="J57" s="325"/>
      <c r="K57" s="9"/>
      <c r="L57" s="323"/>
      <c r="M57" s="277"/>
    </row>
    <row r="58" spans="2:13" x14ac:dyDescent="0.25">
      <c r="B58" s="270"/>
      <c r="C58" s="24">
        <v>32</v>
      </c>
      <c r="D58" s="321"/>
      <c r="E58" s="9"/>
      <c r="F58" s="323"/>
      <c r="G58" s="293"/>
      <c r="H58" s="318"/>
      <c r="I58" s="26">
        <v>32</v>
      </c>
      <c r="J58" s="325"/>
      <c r="K58" s="9"/>
      <c r="L58" s="323"/>
      <c r="M58" s="277"/>
    </row>
    <row r="59" spans="2:13" x14ac:dyDescent="0.25">
      <c r="B59" s="270"/>
      <c r="C59" s="24">
        <v>33</v>
      </c>
      <c r="D59" s="321"/>
      <c r="E59" s="9"/>
      <c r="F59" s="323"/>
      <c r="G59" s="293"/>
      <c r="H59" s="318"/>
      <c r="I59" s="26">
        <v>33</v>
      </c>
      <c r="J59" s="325"/>
      <c r="K59" s="9"/>
      <c r="L59" s="323"/>
      <c r="M59" s="277"/>
    </row>
    <row r="60" spans="2:13" x14ac:dyDescent="0.25">
      <c r="B60" s="270"/>
      <c r="C60" s="24">
        <v>34</v>
      </c>
      <c r="D60" s="321"/>
      <c r="E60" s="9"/>
      <c r="F60" s="323"/>
      <c r="G60" s="293"/>
      <c r="H60" s="318"/>
      <c r="I60" s="26">
        <v>34</v>
      </c>
      <c r="J60" s="325"/>
      <c r="K60" s="9"/>
      <c r="L60" s="323"/>
      <c r="M60" s="277"/>
    </row>
    <row r="61" spans="2:13" x14ac:dyDescent="0.25">
      <c r="B61" s="270"/>
      <c r="C61" s="24">
        <v>35</v>
      </c>
      <c r="D61" s="321"/>
      <c r="E61" s="9"/>
      <c r="F61" s="323"/>
      <c r="G61" s="293"/>
      <c r="H61" s="318"/>
      <c r="I61" s="26">
        <v>35</v>
      </c>
      <c r="J61" s="325"/>
      <c r="K61" s="9"/>
      <c r="L61" s="323"/>
      <c r="M61" s="277"/>
    </row>
    <row r="62" spans="2:13" x14ac:dyDescent="0.25">
      <c r="B62" s="270"/>
      <c r="C62" s="24">
        <v>36</v>
      </c>
      <c r="D62" s="321"/>
      <c r="E62" s="9"/>
      <c r="F62" s="323"/>
      <c r="G62" s="293"/>
      <c r="H62" s="318"/>
      <c r="I62" s="26">
        <v>36</v>
      </c>
      <c r="J62" s="325"/>
      <c r="K62" s="9"/>
      <c r="L62" s="323"/>
      <c r="M62" s="277"/>
    </row>
    <row r="63" spans="2:13" x14ac:dyDescent="0.25">
      <c r="B63" s="270"/>
      <c r="C63" s="24">
        <v>37</v>
      </c>
      <c r="D63" s="321"/>
      <c r="E63" s="9"/>
      <c r="F63" s="323"/>
      <c r="G63" s="293"/>
      <c r="H63" s="318"/>
      <c r="I63" s="26">
        <v>37</v>
      </c>
      <c r="J63" s="325"/>
      <c r="K63" s="9"/>
      <c r="L63" s="323"/>
      <c r="M63" s="277"/>
    </row>
    <row r="64" spans="2:13" x14ac:dyDescent="0.25">
      <c r="B64" s="270"/>
      <c r="C64" s="24">
        <v>38</v>
      </c>
      <c r="D64" s="321"/>
      <c r="E64" s="9"/>
      <c r="F64" s="323"/>
      <c r="G64" s="293"/>
      <c r="H64" s="318"/>
      <c r="I64" s="26">
        <v>38</v>
      </c>
      <c r="J64" s="325"/>
      <c r="K64" s="9"/>
      <c r="L64" s="323"/>
      <c r="M64" s="277"/>
    </row>
    <row r="65" spans="2:13" x14ac:dyDescent="0.25">
      <c r="B65" s="270"/>
      <c r="C65" s="24">
        <v>39</v>
      </c>
      <c r="D65" s="321"/>
      <c r="E65" s="9"/>
      <c r="F65" s="323"/>
      <c r="G65" s="293"/>
      <c r="H65" s="318"/>
      <c r="I65" s="26">
        <v>39</v>
      </c>
      <c r="J65" s="325"/>
      <c r="K65" s="9"/>
      <c r="L65" s="323"/>
      <c r="M65" s="277"/>
    </row>
    <row r="66" spans="2:13" x14ac:dyDescent="0.25">
      <c r="B66" s="270"/>
      <c r="C66" s="24">
        <v>40</v>
      </c>
      <c r="D66" s="321"/>
      <c r="E66" s="9"/>
      <c r="F66" s="323"/>
      <c r="G66" s="293"/>
      <c r="H66" s="318"/>
      <c r="I66" s="26">
        <v>40</v>
      </c>
      <c r="J66" s="325"/>
      <c r="K66" s="9"/>
      <c r="L66" s="323"/>
      <c r="M66" s="277"/>
    </row>
    <row r="67" spans="2:13" x14ac:dyDescent="0.25">
      <c r="B67" s="270"/>
      <c r="C67" s="24">
        <v>41</v>
      </c>
      <c r="D67" s="321"/>
      <c r="E67" s="9"/>
      <c r="F67" s="323"/>
      <c r="G67" s="293"/>
      <c r="H67" s="318"/>
      <c r="I67" s="26">
        <v>41</v>
      </c>
      <c r="J67" s="325"/>
      <c r="K67" s="9"/>
      <c r="L67" s="323"/>
      <c r="M67" s="277"/>
    </row>
    <row r="68" spans="2:13" x14ac:dyDescent="0.25">
      <c r="B68" s="270"/>
      <c r="C68" s="24">
        <v>42</v>
      </c>
      <c r="D68" s="321"/>
      <c r="E68" s="9"/>
      <c r="F68" s="323"/>
      <c r="G68" s="293"/>
      <c r="H68" s="318"/>
      <c r="I68" s="26">
        <v>42</v>
      </c>
      <c r="J68" s="325"/>
      <c r="K68" s="9"/>
      <c r="L68" s="323"/>
      <c r="M68" s="277"/>
    </row>
    <row r="69" spans="2:13" x14ac:dyDescent="0.25">
      <c r="B69" s="270"/>
      <c r="C69" s="24">
        <v>43</v>
      </c>
      <c r="D69" s="321"/>
      <c r="E69" s="9"/>
      <c r="F69" s="323"/>
      <c r="G69" s="293"/>
      <c r="H69" s="318"/>
      <c r="I69" s="26">
        <v>43</v>
      </c>
      <c r="J69" s="325"/>
      <c r="K69" s="9"/>
      <c r="L69" s="323"/>
      <c r="M69" s="277"/>
    </row>
    <row r="70" spans="2:13" x14ac:dyDescent="0.25">
      <c r="B70" s="270"/>
      <c r="C70" s="24">
        <v>44</v>
      </c>
      <c r="D70" s="321"/>
      <c r="E70" s="9"/>
      <c r="F70" s="323"/>
      <c r="G70" s="293"/>
      <c r="H70" s="318"/>
      <c r="I70" s="26">
        <v>44</v>
      </c>
      <c r="J70" s="325"/>
      <c r="K70" s="9"/>
      <c r="L70" s="323"/>
      <c r="M70" s="277"/>
    </row>
    <row r="71" spans="2:13" x14ac:dyDescent="0.25">
      <c r="B71" s="270"/>
      <c r="C71" s="24">
        <v>45</v>
      </c>
      <c r="D71" s="321"/>
      <c r="E71" s="9"/>
      <c r="F71" s="323"/>
      <c r="G71" s="293"/>
      <c r="H71" s="318"/>
      <c r="I71" s="26">
        <v>45</v>
      </c>
      <c r="J71" s="325"/>
      <c r="K71" s="9"/>
      <c r="L71" s="323"/>
      <c r="M71" s="277"/>
    </row>
    <row r="72" spans="2:13" x14ac:dyDescent="0.25">
      <c r="B72" s="270"/>
      <c r="C72" s="24">
        <v>46</v>
      </c>
      <c r="D72" s="321"/>
      <c r="E72" s="9"/>
      <c r="F72" s="323"/>
      <c r="G72" s="293"/>
      <c r="H72" s="318"/>
      <c r="I72" s="26">
        <v>46</v>
      </c>
      <c r="J72" s="325"/>
      <c r="K72" s="9"/>
      <c r="L72" s="323"/>
      <c r="M72" s="277"/>
    </row>
    <row r="73" spans="2:13" x14ac:dyDescent="0.25">
      <c r="B73" s="270"/>
      <c r="C73" s="24">
        <v>47</v>
      </c>
      <c r="D73" s="321"/>
      <c r="E73" s="9"/>
      <c r="F73" s="323"/>
      <c r="G73" s="293"/>
      <c r="H73" s="318"/>
      <c r="I73" s="26">
        <v>47</v>
      </c>
      <c r="J73" s="325"/>
      <c r="K73" s="9"/>
      <c r="L73" s="323"/>
      <c r="M73" s="277"/>
    </row>
    <row r="74" spans="2:13" x14ac:dyDescent="0.25">
      <c r="B74" s="270"/>
      <c r="C74" s="24">
        <v>48</v>
      </c>
      <c r="D74" s="321"/>
      <c r="E74" s="9"/>
      <c r="F74" s="323"/>
      <c r="G74" s="293"/>
      <c r="H74" s="318"/>
      <c r="I74" s="26">
        <v>48</v>
      </c>
      <c r="J74" s="325"/>
      <c r="K74" s="9"/>
      <c r="L74" s="323"/>
      <c r="M74" s="277"/>
    </row>
    <row r="75" spans="2:13" x14ac:dyDescent="0.25">
      <c r="B75" s="270"/>
      <c r="C75" s="24">
        <v>49</v>
      </c>
      <c r="D75" s="321"/>
      <c r="E75" s="9"/>
      <c r="F75" s="323"/>
      <c r="G75" s="293"/>
      <c r="H75" s="318"/>
      <c r="I75" s="26">
        <v>49</v>
      </c>
      <c r="J75" s="325"/>
      <c r="K75" s="9"/>
      <c r="L75" s="323"/>
      <c r="M75" s="277"/>
    </row>
    <row r="76" spans="2:13" x14ac:dyDescent="0.25">
      <c r="B76" s="270"/>
      <c r="C76" s="24">
        <v>50</v>
      </c>
      <c r="D76" s="321"/>
      <c r="E76" s="9"/>
      <c r="F76" s="323"/>
      <c r="G76" s="293"/>
      <c r="H76" s="318"/>
      <c r="I76" s="26">
        <v>50</v>
      </c>
      <c r="J76" s="325"/>
      <c r="K76" s="9"/>
      <c r="L76" s="323"/>
      <c r="M76" s="277"/>
    </row>
    <row r="77" spans="2:13" x14ac:dyDescent="0.25">
      <c r="B77" s="270"/>
      <c r="C77" s="24">
        <v>51</v>
      </c>
      <c r="D77" s="321"/>
      <c r="E77" s="9"/>
      <c r="F77" s="323"/>
      <c r="G77" s="293"/>
      <c r="H77" s="318"/>
      <c r="I77" s="26">
        <v>51</v>
      </c>
      <c r="J77" s="325"/>
      <c r="K77" s="9"/>
      <c r="L77" s="323"/>
      <c r="M77" s="277"/>
    </row>
    <row r="78" spans="2:13" x14ac:dyDescent="0.25">
      <c r="B78" s="270"/>
      <c r="C78" s="24">
        <v>52</v>
      </c>
      <c r="D78" s="321"/>
      <c r="E78" s="9"/>
      <c r="F78" s="323"/>
      <c r="G78" s="293"/>
      <c r="H78" s="318"/>
      <c r="I78" s="26">
        <v>52</v>
      </c>
      <c r="J78" s="325"/>
      <c r="K78" s="9"/>
      <c r="L78" s="323"/>
      <c r="M78" s="277"/>
    </row>
    <row r="79" spans="2:13" x14ac:dyDescent="0.25">
      <c r="B79" s="270"/>
      <c r="C79" s="24">
        <v>53</v>
      </c>
      <c r="D79" s="321"/>
      <c r="E79" s="9"/>
      <c r="F79" s="323"/>
      <c r="G79" s="293"/>
      <c r="H79" s="318"/>
      <c r="I79" s="26">
        <v>53</v>
      </c>
      <c r="J79" s="325"/>
      <c r="K79" s="9"/>
      <c r="L79" s="323"/>
      <c r="M79" s="277"/>
    </row>
    <row r="80" spans="2:13" x14ac:dyDescent="0.25">
      <c r="B80" s="270"/>
      <c r="C80" s="24">
        <v>54</v>
      </c>
      <c r="D80" s="321"/>
      <c r="E80" s="9"/>
      <c r="F80" s="323"/>
      <c r="G80" s="293"/>
      <c r="H80" s="318"/>
      <c r="I80" s="26">
        <v>54</v>
      </c>
      <c r="J80" s="325"/>
      <c r="K80" s="9"/>
      <c r="L80" s="323"/>
      <c r="M80" s="277"/>
    </row>
    <row r="81" spans="2:13" x14ac:dyDescent="0.25">
      <c r="B81" s="270"/>
      <c r="C81" s="24">
        <v>55</v>
      </c>
      <c r="D81" s="321"/>
      <c r="E81" s="9"/>
      <c r="F81" s="323"/>
      <c r="G81" s="293"/>
      <c r="H81" s="318"/>
      <c r="I81" s="26">
        <v>55</v>
      </c>
      <c r="J81" s="325"/>
      <c r="K81" s="9"/>
      <c r="L81" s="323"/>
      <c r="M81" s="277"/>
    </row>
    <row r="82" spans="2:13" x14ac:dyDescent="0.25">
      <c r="B82" s="270"/>
      <c r="C82" s="24">
        <v>56</v>
      </c>
      <c r="D82" s="321"/>
      <c r="E82" s="9"/>
      <c r="F82" s="323"/>
      <c r="G82" s="293"/>
      <c r="H82" s="318"/>
      <c r="I82" s="26">
        <v>56</v>
      </c>
      <c r="J82" s="325"/>
      <c r="K82" s="9"/>
      <c r="L82" s="323"/>
      <c r="M82" s="277"/>
    </row>
    <row r="83" spans="2:13" x14ac:dyDescent="0.25">
      <c r="B83" s="270"/>
      <c r="C83" s="24">
        <v>57</v>
      </c>
      <c r="D83" s="321"/>
      <c r="E83" s="9"/>
      <c r="F83" s="323"/>
      <c r="G83" s="293"/>
      <c r="H83" s="318"/>
      <c r="I83" s="26">
        <v>57</v>
      </c>
      <c r="J83" s="325"/>
      <c r="K83" s="9"/>
      <c r="L83" s="323"/>
      <c r="M83" s="277"/>
    </row>
    <row r="84" spans="2:13" x14ac:dyDescent="0.25">
      <c r="B84" s="270"/>
      <c r="C84" s="24">
        <v>58</v>
      </c>
      <c r="D84" s="321"/>
      <c r="E84" s="9"/>
      <c r="F84" s="323"/>
      <c r="G84" s="293"/>
      <c r="H84" s="318"/>
      <c r="I84" s="26">
        <v>58</v>
      </c>
      <c r="J84" s="325"/>
      <c r="K84" s="9"/>
      <c r="L84" s="323"/>
      <c r="M84" s="277"/>
    </row>
    <row r="85" spans="2:13" x14ac:dyDescent="0.25">
      <c r="B85" s="270"/>
      <c r="C85" s="24">
        <v>59</v>
      </c>
      <c r="D85" s="321"/>
      <c r="E85" s="9"/>
      <c r="F85" s="323"/>
      <c r="G85" s="293"/>
      <c r="H85" s="318"/>
      <c r="I85" s="26">
        <v>59</v>
      </c>
      <c r="J85" s="325"/>
      <c r="K85" s="9"/>
      <c r="L85" s="323"/>
      <c r="M85" s="277"/>
    </row>
    <row r="86" spans="2:13" x14ac:dyDescent="0.25">
      <c r="B86" s="270"/>
      <c r="C86" s="24">
        <v>60</v>
      </c>
      <c r="D86" s="320"/>
      <c r="E86" s="8"/>
      <c r="F86" s="322"/>
      <c r="G86" s="293"/>
      <c r="H86" s="318"/>
      <c r="I86" s="26">
        <v>60</v>
      </c>
      <c r="J86" s="324"/>
      <c r="K86" s="8"/>
      <c r="L86" s="322"/>
      <c r="M86" s="277"/>
    </row>
    <row r="87" spans="2:13" x14ac:dyDescent="0.25">
      <c r="B87" s="270"/>
      <c r="C87" s="153"/>
      <c r="D87" s="21"/>
      <c r="E87" s="21"/>
      <c r="F87" s="21"/>
      <c r="G87" s="17"/>
      <c r="H87" s="18"/>
      <c r="I87" s="21"/>
      <c r="J87" s="21"/>
      <c r="K87" s="21"/>
      <c r="L87" s="21"/>
      <c r="M87" s="271"/>
    </row>
    <row r="88" spans="2:13" x14ac:dyDescent="0.25">
      <c r="B88" s="270"/>
      <c r="C88" s="521" t="s">
        <v>323</v>
      </c>
      <c r="D88" s="521"/>
      <c r="E88" s="521"/>
      <c r="F88" s="521"/>
      <c r="G88" s="521"/>
      <c r="H88" s="521"/>
      <c r="I88" s="521"/>
      <c r="J88" s="521"/>
      <c r="K88" s="521"/>
      <c r="L88" s="521"/>
      <c r="M88" s="278"/>
    </row>
    <row r="89" spans="2:13" ht="66" customHeight="1" x14ac:dyDescent="0.25">
      <c r="B89" s="270"/>
      <c r="C89" s="524" t="s">
        <v>431</v>
      </c>
      <c r="D89" s="525"/>
      <c r="E89" s="525"/>
      <c r="F89" s="522"/>
      <c r="G89" s="522"/>
      <c r="H89" s="522"/>
      <c r="I89" s="522"/>
      <c r="J89" s="522"/>
      <c r="K89" s="522"/>
      <c r="L89" s="522"/>
      <c r="M89" s="271"/>
    </row>
    <row r="90" spans="2:13" ht="20.25" customHeight="1" x14ac:dyDescent="0.25">
      <c r="B90" s="270"/>
      <c r="C90" s="165"/>
      <c r="D90" s="166"/>
      <c r="E90" s="167"/>
      <c r="F90" s="167"/>
      <c r="G90" s="167"/>
      <c r="H90" s="167"/>
      <c r="I90" s="167"/>
      <c r="J90" s="167"/>
      <c r="K90" s="167"/>
      <c r="L90" s="167"/>
      <c r="M90" s="279"/>
    </row>
    <row r="91" spans="2:13" ht="15.75" customHeight="1" x14ac:dyDescent="0.25">
      <c r="B91" s="270"/>
      <c r="C91" s="537" t="s">
        <v>330</v>
      </c>
      <c r="D91" s="538"/>
      <c r="E91" s="538"/>
      <c r="F91" s="167"/>
      <c r="G91" s="167"/>
      <c r="H91" s="167"/>
      <c r="I91" s="167"/>
      <c r="J91" s="167"/>
      <c r="K91" s="167"/>
      <c r="L91" s="167"/>
      <c r="M91" s="279"/>
    </row>
    <row r="92" spans="2:13" ht="15.75" customHeight="1" x14ac:dyDescent="0.25">
      <c r="B92" s="270"/>
      <c r="C92" s="524" t="s">
        <v>332</v>
      </c>
      <c r="D92" s="525"/>
      <c r="E92" s="525"/>
      <c r="F92" s="523"/>
      <c r="G92" s="523"/>
      <c r="H92" s="523"/>
      <c r="I92" s="523"/>
      <c r="J92" s="523"/>
      <c r="K92" s="523"/>
      <c r="L92" s="523"/>
      <c r="M92" s="279"/>
    </row>
    <row r="93" spans="2:13" ht="15.75" customHeight="1" x14ac:dyDescent="0.25">
      <c r="B93" s="270"/>
      <c r="C93" s="524" t="s">
        <v>334</v>
      </c>
      <c r="D93" s="525"/>
      <c r="E93" s="525"/>
      <c r="F93" s="523"/>
      <c r="G93" s="523"/>
      <c r="H93" s="523"/>
      <c r="I93" s="523"/>
      <c r="J93" s="523"/>
      <c r="K93" s="523"/>
      <c r="L93" s="523"/>
      <c r="M93" s="279"/>
    </row>
    <row r="94" spans="2:13" ht="15.75" customHeight="1" x14ac:dyDescent="0.25">
      <c r="B94" s="270"/>
      <c r="C94" s="524" t="s">
        <v>336</v>
      </c>
      <c r="D94" s="525"/>
      <c r="E94" s="525"/>
      <c r="F94" s="523"/>
      <c r="G94" s="523"/>
      <c r="H94" s="523"/>
      <c r="I94" s="523"/>
      <c r="J94" s="523"/>
      <c r="K94" s="523"/>
      <c r="L94" s="523"/>
      <c r="M94" s="279"/>
    </row>
    <row r="95" spans="2:13" ht="21" customHeight="1" x14ac:dyDescent="0.25">
      <c r="B95" s="270"/>
      <c r="C95" s="532" t="s">
        <v>444</v>
      </c>
      <c r="D95" s="530"/>
      <c r="E95" s="530"/>
      <c r="F95" s="167"/>
      <c r="G95" s="167"/>
      <c r="H95" s="167"/>
      <c r="I95" s="167"/>
      <c r="J95" s="167"/>
      <c r="K95" s="167"/>
      <c r="L95" s="167"/>
      <c r="M95" s="279"/>
    </row>
    <row r="96" spans="2:13" ht="15.75" thickBot="1" x14ac:dyDescent="0.3">
      <c r="B96" s="280"/>
      <c r="C96" s="533"/>
      <c r="D96" s="534"/>
      <c r="E96" s="534"/>
      <c r="F96" s="281"/>
      <c r="G96" s="282"/>
      <c r="H96" s="283"/>
      <c r="I96" s="284"/>
      <c r="J96" s="284"/>
      <c r="K96" s="284"/>
      <c r="L96" s="284"/>
      <c r="M96" s="285"/>
    </row>
    <row r="97" spans="2:13" x14ac:dyDescent="0.25">
      <c r="B97" s="148"/>
      <c r="M97" s="148"/>
    </row>
  </sheetData>
  <sheetProtection algorithmName="SHA-512" hashValue="+JQ2MJHggb5T/BbPWY5Wd6yQa64FoziPE1Xt+1jR4Lqv6knWcIYDBjbhkHRXeHp7g0y+lFowI7WvNDYrT/ZGwQ==" saltValue="rTGXq1UXAuISSW90z95qNg==" spinCount="100000" sheet="1" selectLockedCells="1"/>
  <mergeCells count="41">
    <mergeCell ref="C13:E13"/>
    <mergeCell ref="F13:L13"/>
    <mergeCell ref="C14:E14"/>
    <mergeCell ref="F14:L14"/>
    <mergeCell ref="K19:L19"/>
    <mergeCell ref="I17:J17"/>
    <mergeCell ref="K17:L17"/>
    <mergeCell ref="C17:D17"/>
    <mergeCell ref="E17:F17"/>
    <mergeCell ref="K20:L20"/>
    <mergeCell ref="I18:L18"/>
    <mergeCell ref="I19:J19"/>
    <mergeCell ref="I20:J20"/>
    <mergeCell ref="C95:E96"/>
    <mergeCell ref="I23:L23"/>
    <mergeCell ref="I25:L25"/>
    <mergeCell ref="C91:E91"/>
    <mergeCell ref="C89:E89"/>
    <mergeCell ref="C23:F23"/>
    <mergeCell ref="C25:F25"/>
    <mergeCell ref="C19:D19"/>
    <mergeCell ref="C20:D20"/>
    <mergeCell ref="E19:F19"/>
    <mergeCell ref="C18:F18"/>
    <mergeCell ref="E20:F20"/>
    <mergeCell ref="C88:L88"/>
    <mergeCell ref="F89:L89"/>
    <mergeCell ref="F92:L92"/>
    <mergeCell ref="F93:L93"/>
    <mergeCell ref="F94:L94"/>
    <mergeCell ref="C92:E92"/>
    <mergeCell ref="C93:E93"/>
    <mergeCell ref="C94:E94"/>
    <mergeCell ref="K3:L3"/>
    <mergeCell ref="C9:D9"/>
    <mergeCell ref="C10:D10"/>
    <mergeCell ref="C11:D11"/>
    <mergeCell ref="E9:J9"/>
    <mergeCell ref="E10:J10"/>
    <mergeCell ref="E11:J11"/>
    <mergeCell ref="C6:M6"/>
  </mergeCells>
  <dataValidations count="2">
    <dataValidation type="list" allowBlank="1" showInputMessage="1" showErrorMessage="1" sqref="E19 E17:F17 K17:L17 K19">
      <formula1>"Taip, Ne"</formula1>
    </dataValidation>
    <dataValidation type="list" allowBlank="1" showInputMessage="1" showErrorMessage="1" sqref="F13:L13">
      <formula1>$O$13:$O$16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</sheetPr>
  <dimension ref="B1:N137"/>
  <sheetViews>
    <sheetView showGridLines="0" topLeftCell="A13" zoomScaleNormal="100" zoomScaleSheetLayoutView="100" zoomScalePageLayoutView="60" workbookViewId="0">
      <selection activeCell="E98" sqref="E98"/>
    </sheetView>
  </sheetViews>
  <sheetFormatPr defaultColWidth="9.140625" defaultRowHeight="12" x14ac:dyDescent="0.2"/>
  <cols>
    <col min="1" max="1" width="1.7109375" style="326" customWidth="1"/>
    <col min="2" max="2" width="61.7109375" style="326" customWidth="1"/>
    <col min="3" max="5" width="24.28515625" style="326" customWidth="1"/>
    <col min="6" max="6" width="1.7109375" style="326" customWidth="1"/>
    <col min="7" max="8" width="9.140625" style="326"/>
    <col min="9" max="9" width="9.140625" style="326" customWidth="1"/>
    <col min="10" max="10" width="9.140625" style="326" hidden="1" customWidth="1"/>
    <col min="11" max="11" width="28.28515625" style="326" hidden="1" customWidth="1"/>
    <col min="12" max="12" width="23.42578125" style="326" hidden="1" customWidth="1"/>
    <col min="13" max="13" width="12.7109375" style="326" hidden="1" customWidth="1"/>
    <col min="14" max="14" width="24.28515625" style="326" hidden="1" customWidth="1"/>
    <col min="15" max="16384" width="9.140625" style="326"/>
  </cols>
  <sheetData>
    <row r="1" spans="2:14" ht="9.6" customHeight="1" thickBot="1" x14ac:dyDescent="0.25"/>
    <row r="2" spans="2:14" ht="41.25" customHeight="1" x14ac:dyDescent="0.25">
      <c r="B2" s="327"/>
      <c r="C2" s="328"/>
      <c r="D2" s="572" t="s">
        <v>458</v>
      </c>
      <c r="E2" s="573"/>
      <c r="J2" s="326">
        <v>1</v>
      </c>
      <c r="K2" s="329" t="s">
        <v>447</v>
      </c>
      <c r="L2" s="330">
        <v>304217723</v>
      </c>
      <c r="M2" s="168" t="s">
        <v>1</v>
      </c>
      <c r="N2" s="331" t="s">
        <v>117</v>
      </c>
    </row>
    <row r="3" spans="2:14" ht="29.45" customHeight="1" x14ac:dyDescent="0.25">
      <c r="B3" s="332"/>
      <c r="C3" s="333"/>
      <c r="D3" s="422" t="s">
        <v>462</v>
      </c>
      <c r="E3" s="421"/>
      <c r="K3" s="329" t="s">
        <v>448</v>
      </c>
      <c r="L3" s="330">
        <v>303042623</v>
      </c>
      <c r="M3" s="168" t="s">
        <v>1</v>
      </c>
      <c r="N3" s="331" t="s">
        <v>117</v>
      </c>
    </row>
    <row r="4" spans="2:14" ht="14.25" customHeight="1" x14ac:dyDescent="0.25">
      <c r="B4" s="561" t="s">
        <v>449</v>
      </c>
      <c r="C4" s="562"/>
      <c r="D4" s="562"/>
      <c r="E4" s="563"/>
      <c r="K4" s="329" t="s">
        <v>450</v>
      </c>
      <c r="L4" s="330">
        <v>304923194</v>
      </c>
      <c r="M4" s="168" t="s">
        <v>1</v>
      </c>
      <c r="N4" s="331" t="s">
        <v>162</v>
      </c>
    </row>
    <row r="5" spans="2:14" ht="14.25" customHeight="1" x14ac:dyDescent="0.25">
      <c r="B5" s="334"/>
      <c r="C5" s="335"/>
      <c r="D5" s="335"/>
      <c r="E5" s="336"/>
      <c r="K5" s="329"/>
      <c r="L5" s="330"/>
      <c r="M5" s="337"/>
      <c r="N5" s="331"/>
    </row>
    <row r="6" spans="2:14" ht="18.75" x14ac:dyDescent="0.3">
      <c r="B6" s="338" t="s">
        <v>8</v>
      </c>
      <c r="C6" s="438"/>
      <c r="D6" s="438"/>
      <c r="E6" s="439"/>
      <c r="M6" s="339"/>
    </row>
    <row r="7" spans="2:14" x14ac:dyDescent="0.2">
      <c r="B7" s="340" t="s">
        <v>11</v>
      </c>
      <c r="C7" s="564" t="str">
        <f>IFERROR(VLOOKUP(C6,K2:M4,3,FALSE),"")</f>
        <v/>
      </c>
      <c r="D7" s="564"/>
      <c r="E7" s="565"/>
      <c r="M7" s="339"/>
      <c r="N7" s="339"/>
    </row>
    <row r="8" spans="2:14" x14ac:dyDescent="0.2">
      <c r="B8" s="181" t="s">
        <v>15</v>
      </c>
      <c r="C8" s="564" t="str">
        <f>IFERROR(VLOOKUP(C6,K2:L4,2,FALSE),"")</f>
        <v/>
      </c>
      <c r="D8" s="564"/>
      <c r="E8" s="565"/>
      <c r="N8" s="339"/>
    </row>
    <row r="9" spans="2:14" ht="12" customHeight="1" x14ac:dyDescent="0.2">
      <c r="B9" s="181" t="s">
        <v>18</v>
      </c>
      <c r="C9" s="341"/>
      <c r="D9" s="341"/>
      <c r="E9" s="342"/>
      <c r="K9" s="339"/>
      <c r="L9" s="339"/>
    </row>
    <row r="10" spans="2:14" ht="12" customHeight="1" x14ac:dyDescent="0.2">
      <c r="B10" s="181" t="s">
        <v>27</v>
      </c>
      <c r="C10" s="428"/>
      <c r="D10" s="428"/>
      <c r="E10" s="429"/>
    </row>
    <row r="11" spans="2:14" ht="12" customHeight="1" x14ac:dyDescent="0.2">
      <c r="B11" s="181" t="s">
        <v>31</v>
      </c>
      <c r="C11" s="430"/>
      <c r="D11" s="430"/>
      <c r="E11" s="431"/>
      <c r="K11" s="339"/>
      <c r="L11" s="339"/>
    </row>
    <row r="12" spans="2:14" ht="12" customHeight="1" x14ac:dyDescent="0.2">
      <c r="B12" s="181"/>
      <c r="C12" s="343"/>
      <c r="D12" s="343"/>
      <c r="E12" s="344"/>
      <c r="K12" s="339"/>
      <c r="L12" s="339"/>
    </row>
    <row r="13" spans="2:14" ht="12" customHeight="1" x14ac:dyDescent="0.2">
      <c r="B13" s="181"/>
      <c r="C13" s="566" t="s">
        <v>38</v>
      </c>
      <c r="D13" s="567"/>
      <c r="E13" s="568"/>
    </row>
    <row r="14" spans="2:14" ht="12" customHeight="1" x14ac:dyDescent="0.2">
      <c r="B14" s="181" t="s">
        <v>42</v>
      </c>
      <c r="C14" s="569" t="s">
        <v>404</v>
      </c>
      <c r="D14" s="569"/>
      <c r="E14" s="345" t="s">
        <v>44</v>
      </c>
    </row>
    <row r="15" spans="2:14" ht="12" customHeight="1" x14ac:dyDescent="0.2">
      <c r="B15" s="346" t="s">
        <v>48</v>
      </c>
      <c r="C15" s="468"/>
      <c r="D15" s="560"/>
      <c r="E15" s="185"/>
      <c r="M15" s="339"/>
    </row>
    <row r="16" spans="2:14" ht="12" customHeight="1" x14ac:dyDescent="0.2">
      <c r="B16" s="346" t="s">
        <v>52</v>
      </c>
      <c r="C16" s="468"/>
      <c r="D16" s="560"/>
      <c r="E16" s="185"/>
      <c r="N16" s="339"/>
    </row>
    <row r="17" spans="2:14" ht="12" customHeight="1" x14ac:dyDescent="0.2">
      <c r="B17" s="346" t="s">
        <v>56</v>
      </c>
      <c r="C17" s="468"/>
      <c r="D17" s="560"/>
      <c r="E17" s="185"/>
      <c r="M17" s="339"/>
    </row>
    <row r="18" spans="2:14" ht="12" customHeight="1" x14ac:dyDescent="0.2">
      <c r="B18" s="346" t="s">
        <v>59</v>
      </c>
      <c r="C18" s="468"/>
      <c r="D18" s="560"/>
      <c r="E18" s="185"/>
      <c r="M18" s="339"/>
      <c r="N18" s="339"/>
    </row>
    <row r="19" spans="2:14" ht="12" customHeight="1" x14ac:dyDescent="0.2">
      <c r="B19" s="346" t="s">
        <v>62</v>
      </c>
      <c r="C19" s="468"/>
      <c r="D19" s="560"/>
      <c r="E19" s="185"/>
      <c r="M19" s="339"/>
      <c r="N19" s="339"/>
    </row>
    <row r="20" spans="2:14" ht="12" customHeight="1" x14ac:dyDescent="0.2">
      <c r="B20" s="346" t="s">
        <v>76</v>
      </c>
      <c r="C20" s="580" t="s">
        <v>77</v>
      </c>
      <c r="D20" s="581"/>
      <c r="E20" s="347">
        <f>100%-SUM(E15:E19)</f>
        <v>1</v>
      </c>
      <c r="M20" s="339"/>
      <c r="N20" s="339"/>
    </row>
    <row r="21" spans="2:14" ht="13.5" customHeight="1" x14ac:dyDescent="0.2">
      <c r="B21" s="346"/>
      <c r="C21" s="348"/>
      <c r="D21" s="348"/>
      <c r="E21" s="191"/>
      <c r="M21" s="339"/>
      <c r="N21" s="339"/>
    </row>
    <row r="22" spans="2:14" x14ac:dyDescent="0.2">
      <c r="B22" s="181" t="s">
        <v>451</v>
      </c>
      <c r="C22" s="582" t="str">
        <f>IFERROR(VLOOKUP(C6,K2:N4,4,FALSE),"")</f>
        <v/>
      </c>
      <c r="D22" s="582"/>
      <c r="E22" s="583"/>
      <c r="N22" s="339"/>
    </row>
    <row r="23" spans="2:14" ht="12.75" customHeight="1" x14ac:dyDescent="0.2">
      <c r="B23" s="181"/>
      <c r="C23" s="348"/>
      <c r="D23" s="348"/>
      <c r="E23" s="191"/>
      <c r="M23" s="339"/>
    </row>
    <row r="24" spans="2:14" ht="26.25" customHeight="1" x14ac:dyDescent="0.2">
      <c r="B24" s="181"/>
      <c r="C24" s="576" t="s">
        <v>90</v>
      </c>
      <c r="D24" s="576"/>
      <c r="E24" s="577"/>
      <c r="N24" s="339"/>
    </row>
    <row r="25" spans="2:14" x14ac:dyDescent="0.2">
      <c r="B25" s="349"/>
      <c r="C25" s="584"/>
      <c r="D25" s="584"/>
      <c r="E25" s="585"/>
      <c r="M25" s="339"/>
      <c r="N25" s="339"/>
    </row>
    <row r="26" spans="2:14" x14ac:dyDescent="0.2">
      <c r="B26" s="349"/>
      <c r="C26" s="574" t="s">
        <v>96</v>
      </c>
      <c r="D26" s="574"/>
      <c r="E26" s="575"/>
      <c r="M26" s="339"/>
      <c r="N26" s="339"/>
    </row>
    <row r="27" spans="2:14" ht="27" customHeight="1" thickBot="1" x14ac:dyDescent="0.25">
      <c r="B27" s="350" t="s">
        <v>98</v>
      </c>
      <c r="C27" s="351" t="s">
        <v>99</v>
      </c>
      <c r="D27" s="351"/>
      <c r="E27" s="352" t="s">
        <v>100</v>
      </c>
      <c r="M27" s="339"/>
      <c r="N27" s="339"/>
    </row>
    <row r="28" spans="2:14" x14ac:dyDescent="0.2">
      <c r="B28" s="353" t="s">
        <v>102</v>
      </c>
      <c r="C28" s="1"/>
      <c r="D28" s="156"/>
      <c r="E28" s="354"/>
      <c r="M28" s="339"/>
      <c r="N28" s="339"/>
    </row>
    <row r="29" spans="2:14" x14ac:dyDescent="0.2">
      <c r="B29" s="353" t="s">
        <v>104</v>
      </c>
      <c r="C29" s="2"/>
      <c r="D29" s="156"/>
      <c r="E29" s="355"/>
      <c r="M29" s="339"/>
      <c r="N29" s="339"/>
    </row>
    <row r="30" spans="2:14" x14ac:dyDescent="0.2">
      <c r="B30" s="356" t="s">
        <v>106</v>
      </c>
      <c r="C30" s="357">
        <f>+C28-C29</f>
        <v>0</v>
      </c>
      <c r="D30" s="156"/>
      <c r="E30" s="358">
        <f>+E28-E29</f>
        <v>0</v>
      </c>
      <c r="M30" s="339"/>
      <c r="N30" s="339"/>
    </row>
    <row r="31" spans="2:14" x14ac:dyDescent="0.2">
      <c r="B31" s="353" t="s">
        <v>108</v>
      </c>
      <c r="C31" s="6"/>
      <c r="D31" s="156"/>
      <c r="E31" s="359"/>
      <c r="M31" s="339"/>
      <c r="N31" s="339"/>
    </row>
    <row r="32" spans="2:14" x14ac:dyDescent="0.2">
      <c r="B32" s="353" t="s">
        <v>110</v>
      </c>
      <c r="C32" s="3"/>
      <c r="D32" s="156"/>
      <c r="E32" s="360"/>
      <c r="M32" s="339"/>
      <c r="N32" s="339"/>
    </row>
    <row r="33" spans="2:14" x14ac:dyDescent="0.2">
      <c r="B33" s="356" t="s">
        <v>112</v>
      </c>
      <c r="C33" s="357">
        <f>+C30-C31-C32</f>
        <v>0</v>
      </c>
      <c r="D33" s="156"/>
      <c r="E33" s="358">
        <f>+E30-E31-E32</f>
        <v>0</v>
      </c>
      <c r="M33" s="339"/>
      <c r="N33" s="339"/>
    </row>
    <row r="34" spans="2:14" x14ac:dyDescent="0.2">
      <c r="B34" s="353" t="s">
        <v>116</v>
      </c>
      <c r="C34" s="3"/>
      <c r="D34" s="156"/>
      <c r="E34" s="360"/>
      <c r="M34" s="339"/>
      <c r="N34" s="339"/>
    </row>
    <row r="35" spans="2:14" x14ac:dyDescent="0.2">
      <c r="B35" s="353" t="s">
        <v>118</v>
      </c>
      <c r="C35" s="361">
        <f>C36-C37</f>
        <v>0</v>
      </c>
      <c r="D35" s="156"/>
      <c r="E35" s="362">
        <f>E36-E37</f>
        <v>0</v>
      </c>
      <c r="N35" s="339"/>
    </row>
    <row r="36" spans="2:14" ht="12" customHeight="1" x14ac:dyDescent="0.2">
      <c r="B36" s="363" t="s">
        <v>120</v>
      </c>
      <c r="C36" s="1"/>
      <c r="D36" s="156"/>
      <c r="E36" s="354"/>
      <c r="M36" s="339"/>
    </row>
    <row r="37" spans="2:14" s="364" customFormat="1" ht="12" customHeight="1" x14ac:dyDescent="0.2">
      <c r="B37" s="363" t="s">
        <v>122</v>
      </c>
      <c r="C37" s="2"/>
      <c r="D37" s="156"/>
      <c r="E37" s="355"/>
      <c r="K37" s="326"/>
      <c r="L37" s="326"/>
      <c r="M37" s="339"/>
      <c r="N37" s="339"/>
    </row>
    <row r="38" spans="2:14" ht="12" customHeight="1" x14ac:dyDescent="0.2">
      <c r="B38" s="356" t="s">
        <v>124</v>
      </c>
      <c r="C38" s="357">
        <f>+C33+C34+C35</f>
        <v>0</v>
      </c>
      <c r="D38" s="156"/>
      <c r="E38" s="358">
        <f>+E33+E34+E35</f>
        <v>0</v>
      </c>
      <c r="M38" s="339"/>
      <c r="N38" s="339"/>
    </row>
    <row r="39" spans="2:14" x14ac:dyDescent="0.2">
      <c r="B39" s="353" t="s">
        <v>126</v>
      </c>
      <c r="C39" s="3"/>
      <c r="D39" s="156"/>
      <c r="E39" s="360"/>
      <c r="N39" s="339"/>
    </row>
    <row r="40" spans="2:14" x14ac:dyDescent="0.2">
      <c r="B40" s="356" t="s">
        <v>128</v>
      </c>
      <c r="C40" s="357">
        <f>C38-C39</f>
        <v>0</v>
      </c>
      <c r="D40" s="156"/>
      <c r="E40" s="358">
        <f>E38-E39</f>
        <v>0</v>
      </c>
    </row>
    <row r="41" spans="2:14" x14ac:dyDescent="0.2">
      <c r="B41" s="349"/>
      <c r="C41" s="156"/>
      <c r="D41" s="156"/>
      <c r="E41" s="365"/>
    </row>
    <row r="42" spans="2:14" s="339" customFormat="1" ht="31.5" customHeight="1" x14ac:dyDescent="0.2">
      <c r="B42" s="349"/>
      <c r="C42" s="576" t="s">
        <v>452</v>
      </c>
      <c r="D42" s="576"/>
      <c r="E42" s="577"/>
      <c r="K42" s="326"/>
      <c r="L42" s="326"/>
      <c r="M42" s="326"/>
      <c r="N42" s="326"/>
    </row>
    <row r="43" spans="2:14" s="339" customFormat="1" ht="27" customHeight="1" thickBot="1" x14ac:dyDescent="0.25">
      <c r="B43" s="350" t="s">
        <v>132</v>
      </c>
      <c r="C43" s="366" t="s">
        <v>133</v>
      </c>
      <c r="D43" s="351"/>
      <c r="E43" s="367" t="s">
        <v>134</v>
      </c>
      <c r="K43" s="326"/>
      <c r="L43" s="326"/>
      <c r="M43" s="326"/>
      <c r="N43" s="326"/>
    </row>
    <row r="44" spans="2:14" x14ac:dyDescent="0.2">
      <c r="B44" s="368" t="s">
        <v>136</v>
      </c>
      <c r="C44" s="1"/>
      <c r="D44" s="156"/>
      <c r="E44" s="354"/>
    </row>
    <row r="45" spans="2:14" s="339" customFormat="1" x14ac:dyDescent="0.2">
      <c r="B45" s="368" t="s">
        <v>138</v>
      </c>
      <c r="C45" s="4"/>
      <c r="D45" s="156"/>
      <c r="E45" s="226"/>
      <c r="K45" s="326"/>
      <c r="L45" s="326"/>
      <c r="N45" s="326"/>
    </row>
    <row r="46" spans="2:14" x14ac:dyDescent="0.2">
      <c r="B46" s="368" t="s">
        <v>140</v>
      </c>
      <c r="C46" s="4"/>
      <c r="D46" s="156"/>
      <c r="E46" s="226"/>
      <c r="M46" s="339"/>
      <c r="N46" s="339"/>
    </row>
    <row r="47" spans="2:14" x14ac:dyDescent="0.2">
      <c r="B47" s="368" t="s">
        <v>142</v>
      </c>
      <c r="C47" s="4"/>
      <c r="D47" s="156"/>
      <c r="E47" s="226"/>
      <c r="M47" s="339"/>
      <c r="N47" s="339"/>
    </row>
    <row r="48" spans="2:14" x14ac:dyDescent="0.2">
      <c r="B48" s="369" t="s">
        <v>144</v>
      </c>
      <c r="C48" s="370">
        <f>SUM(C44:C47)</f>
        <v>0</v>
      </c>
      <c r="D48" s="156"/>
      <c r="E48" s="371">
        <f>SUM(E44:E47)</f>
        <v>0</v>
      </c>
      <c r="M48" s="339"/>
      <c r="N48" s="339"/>
    </row>
    <row r="49" spans="2:14" x14ac:dyDescent="0.2">
      <c r="B49" s="349"/>
      <c r="C49" s="372"/>
      <c r="D49" s="156"/>
      <c r="E49" s="373"/>
      <c r="M49" s="339"/>
      <c r="N49" s="339"/>
    </row>
    <row r="50" spans="2:14" s="339" customFormat="1" x14ac:dyDescent="0.2">
      <c r="B50" s="374" t="s">
        <v>147</v>
      </c>
      <c r="C50" s="1"/>
      <c r="D50" s="156"/>
      <c r="E50" s="354"/>
      <c r="K50" s="326"/>
      <c r="L50" s="326"/>
    </row>
    <row r="51" spans="2:14" x14ac:dyDescent="0.2">
      <c r="B51" s="375" t="s">
        <v>453</v>
      </c>
      <c r="C51" s="4"/>
      <c r="D51" s="156"/>
      <c r="E51" s="226"/>
      <c r="M51" s="339"/>
      <c r="N51" s="339"/>
    </row>
    <row r="52" spans="2:14" s="339" customFormat="1" x14ac:dyDescent="0.2">
      <c r="B52" s="376" t="s">
        <v>454</v>
      </c>
      <c r="C52" s="4"/>
      <c r="D52" s="156"/>
      <c r="E52" s="226"/>
      <c r="K52" s="326"/>
      <c r="L52" s="326"/>
    </row>
    <row r="53" spans="2:14" s="339" customFormat="1" ht="15.75" customHeight="1" x14ac:dyDescent="0.2">
      <c r="B53" s="376" t="s">
        <v>153</v>
      </c>
      <c r="C53" s="2"/>
      <c r="D53" s="156"/>
      <c r="E53" s="355"/>
      <c r="K53" s="326"/>
      <c r="L53" s="326"/>
    </row>
    <row r="54" spans="2:14" ht="14.25" customHeight="1" x14ac:dyDescent="0.2">
      <c r="B54" s="369" t="s">
        <v>155</v>
      </c>
      <c r="C54" s="370">
        <f>SUM(C50:C53)</f>
        <v>0</v>
      </c>
      <c r="D54" s="156"/>
      <c r="E54" s="371">
        <f>SUM(E50:E53)</f>
        <v>0</v>
      </c>
      <c r="N54" s="339"/>
    </row>
    <row r="55" spans="2:14" ht="12.75" customHeight="1" x14ac:dyDescent="0.2">
      <c r="B55" s="369"/>
      <c r="C55" s="370"/>
      <c r="D55" s="156"/>
      <c r="E55" s="371"/>
    </row>
    <row r="56" spans="2:14" x14ac:dyDescent="0.2">
      <c r="B56" s="369" t="s">
        <v>158</v>
      </c>
      <c r="C56" s="4"/>
      <c r="D56" s="156"/>
      <c r="E56" s="213"/>
    </row>
    <row r="57" spans="2:14" x14ac:dyDescent="0.2">
      <c r="B57" s="369"/>
      <c r="C57" s="370"/>
      <c r="D57" s="156"/>
      <c r="E57" s="371"/>
    </row>
    <row r="58" spans="2:14" x14ac:dyDescent="0.2">
      <c r="B58" s="369" t="s">
        <v>161</v>
      </c>
      <c r="C58" s="4"/>
      <c r="D58" s="156"/>
      <c r="E58" s="213"/>
    </row>
    <row r="59" spans="2:14" x14ac:dyDescent="0.2">
      <c r="B59" s="349"/>
      <c r="C59" s="372"/>
      <c r="D59" s="156"/>
      <c r="E59" s="373"/>
    </row>
    <row r="60" spans="2:14" x14ac:dyDescent="0.2">
      <c r="B60" s="377" t="s">
        <v>164</v>
      </c>
      <c r="C60" s="370">
        <f>SUM(C48,C54,C56,C58)</f>
        <v>0</v>
      </c>
      <c r="D60" s="156"/>
      <c r="E60" s="371">
        <f>SUM(E48,E54,E56,E58)</f>
        <v>0</v>
      </c>
    </row>
    <row r="61" spans="2:14" s="339" customFormat="1" x14ac:dyDescent="0.2">
      <c r="B61" s="378"/>
      <c r="C61" s="372"/>
      <c r="D61" s="156"/>
      <c r="E61" s="373"/>
      <c r="K61" s="326"/>
      <c r="L61" s="326"/>
      <c r="M61" s="326"/>
      <c r="N61" s="326"/>
    </row>
    <row r="62" spans="2:14" ht="12" customHeight="1" x14ac:dyDescent="0.2">
      <c r="B62" s="225" t="s">
        <v>455</v>
      </c>
      <c r="C62" s="4"/>
      <c r="D62" s="156"/>
      <c r="E62" s="226"/>
    </row>
    <row r="63" spans="2:14" s="339" customFormat="1" ht="10.5" customHeight="1" x14ac:dyDescent="0.2">
      <c r="B63" s="225" t="s">
        <v>177</v>
      </c>
      <c r="C63" s="4"/>
      <c r="D63" s="156"/>
      <c r="E63" s="226"/>
      <c r="K63" s="326"/>
      <c r="L63" s="326"/>
      <c r="M63" s="326"/>
      <c r="N63" s="326"/>
    </row>
    <row r="64" spans="2:14" s="339" customFormat="1" ht="10.5" customHeight="1" x14ac:dyDescent="0.2">
      <c r="B64" s="225" t="s">
        <v>179</v>
      </c>
      <c r="C64" s="4"/>
      <c r="D64" s="156"/>
      <c r="E64" s="226"/>
      <c r="K64" s="326"/>
      <c r="L64" s="326"/>
      <c r="M64" s="326"/>
      <c r="N64" s="326"/>
    </row>
    <row r="65" spans="2:14" s="339" customFormat="1" ht="10.5" customHeight="1" x14ac:dyDescent="0.2">
      <c r="B65" s="379" t="s">
        <v>181</v>
      </c>
      <c r="C65" s="4"/>
      <c r="D65" s="156"/>
      <c r="E65" s="226"/>
      <c r="K65" s="326"/>
      <c r="L65" s="326"/>
      <c r="M65" s="326"/>
      <c r="N65" s="326"/>
    </row>
    <row r="66" spans="2:14" s="339" customFormat="1" ht="10.5" customHeight="1" x14ac:dyDescent="0.2">
      <c r="B66" s="225" t="s">
        <v>183</v>
      </c>
      <c r="C66" s="4"/>
      <c r="D66" s="156"/>
      <c r="E66" s="226"/>
      <c r="K66" s="326"/>
      <c r="L66" s="326"/>
      <c r="M66" s="326"/>
      <c r="N66" s="326"/>
    </row>
    <row r="67" spans="2:14" s="339" customFormat="1" ht="10.5" customHeight="1" x14ac:dyDescent="0.2">
      <c r="B67" s="356" t="s">
        <v>185</v>
      </c>
      <c r="C67" s="370">
        <f>SUM(C62,C63:C64,C66:C66)</f>
        <v>0</v>
      </c>
      <c r="D67" s="156"/>
      <c r="E67" s="371">
        <f>SUM(E62,E63:E64,E66:E66)</f>
        <v>0</v>
      </c>
      <c r="K67" s="326"/>
      <c r="L67" s="326"/>
      <c r="M67" s="326"/>
      <c r="N67" s="326"/>
    </row>
    <row r="68" spans="2:14" ht="12.75" customHeight="1" x14ac:dyDescent="0.2">
      <c r="B68" s="353"/>
      <c r="C68" s="372"/>
      <c r="D68" s="156"/>
      <c r="E68" s="373"/>
    </row>
    <row r="69" spans="2:14" s="339" customFormat="1" x14ac:dyDescent="0.2">
      <c r="B69" s="356" t="s">
        <v>188</v>
      </c>
      <c r="C69" s="4"/>
      <c r="D69" s="156"/>
      <c r="E69" s="226"/>
      <c r="K69" s="326"/>
      <c r="L69" s="326"/>
      <c r="M69" s="326"/>
      <c r="N69" s="326"/>
    </row>
    <row r="70" spans="2:14" x14ac:dyDescent="0.2">
      <c r="B70" s="356"/>
      <c r="C70" s="372"/>
      <c r="D70" s="156"/>
      <c r="E70" s="373"/>
    </row>
    <row r="71" spans="2:14" s="339" customFormat="1" ht="12.75" customHeight="1" x14ac:dyDescent="0.2">
      <c r="B71" s="356" t="s">
        <v>191</v>
      </c>
      <c r="C71" s="5"/>
      <c r="D71" s="156"/>
      <c r="E71" s="204"/>
      <c r="K71" s="326"/>
      <c r="L71" s="326"/>
      <c r="M71" s="326"/>
      <c r="N71" s="326"/>
    </row>
    <row r="72" spans="2:14" s="339" customFormat="1" x14ac:dyDescent="0.2">
      <c r="B72" s="353"/>
      <c r="C72" s="372"/>
      <c r="D72" s="156"/>
      <c r="E72" s="373"/>
      <c r="K72" s="326"/>
      <c r="L72" s="326"/>
      <c r="M72" s="326"/>
      <c r="N72" s="326"/>
    </row>
    <row r="73" spans="2:14" s="339" customFormat="1" x14ac:dyDescent="0.2">
      <c r="B73" s="363" t="s">
        <v>194</v>
      </c>
      <c r="C73" s="4"/>
      <c r="D73" s="156"/>
      <c r="E73" s="226"/>
      <c r="K73" s="326"/>
      <c r="L73" s="326"/>
      <c r="M73" s="326"/>
      <c r="N73" s="326"/>
    </row>
    <row r="74" spans="2:14" s="339" customFormat="1" x14ac:dyDescent="0.2">
      <c r="B74" s="380" t="s">
        <v>196</v>
      </c>
      <c r="C74" s="4"/>
      <c r="D74" s="156"/>
      <c r="E74" s="213"/>
      <c r="K74" s="326"/>
      <c r="L74" s="326"/>
      <c r="M74" s="326"/>
      <c r="N74" s="326"/>
    </row>
    <row r="75" spans="2:14" s="339" customFormat="1" x14ac:dyDescent="0.2">
      <c r="B75" s="363" t="s">
        <v>198</v>
      </c>
      <c r="C75" s="4"/>
      <c r="D75" s="156"/>
      <c r="E75" s="226"/>
      <c r="K75" s="326"/>
      <c r="L75" s="326"/>
      <c r="M75" s="326"/>
      <c r="N75" s="326"/>
    </row>
    <row r="76" spans="2:14" s="339" customFormat="1" x14ac:dyDescent="0.2">
      <c r="B76" s="380" t="s">
        <v>200</v>
      </c>
      <c r="C76" s="4"/>
      <c r="D76" s="156"/>
      <c r="E76" s="213"/>
      <c r="K76" s="326"/>
      <c r="L76" s="326"/>
      <c r="M76" s="326"/>
      <c r="N76" s="326"/>
    </row>
    <row r="77" spans="2:14" s="339" customFormat="1" x14ac:dyDescent="0.2">
      <c r="B77" s="380" t="s">
        <v>202</v>
      </c>
      <c r="C77" s="4"/>
      <c r="D77" s="156"/>
      <c r="E77" s="213"/>
      <c r="K77" s="326"/>
      <c r="L77" s="326"/>
      <c r="M77" s="326"/>
      <c r="N77" s="326"/>
    </row>
    <row r="78" spans="2:14" s="339" customFormat="1" x14ac:dyDescent="0.2">
      <c r="B78" s="356" t="s">
        <v>204</v>
      </c>
      <c r="C78" s="370">
        <f>SUM(C73,C75)</f>
        <v>0</v>
      </c>
      <c r="D78" s="156"/>
      <c r="E78" s="371">
        <f>SUM(E73,E75)</f>
        <v>0</v>
      </c>
      <c r="K78" s="326"/>
      <c r="L78" s="326"/>
      <c r="M78" s="326"/>
      <c r="N78" s="326"/>
    </row>
    <row r="79" spans="2:14" s="339" customFormat="1" ht="11.25" customHeight="1" x14ac:dyDescent="0.2">
      <c r="B79" s="356"/>
      <c r="C79" s="370"/>
      <c r="D79" s="156"/>
      <c r="E79" s="371"/>
      <c r="G79" s="326"/>
      <c r="K79" s="326"/>
      <c r="L79" s="326"/>
      <c r="M79" s="326"/>
      <c r="N79" s="326"/>
    </row>
    <row r="80" spans="2:14" s="339" customFormat="1" ht="12" customHeight="1" x14ac:dyDescent="0.2">
      <c r="B80" s="356" t="s">
        <v>207</v>
      </c>
      <c r="C80" s="4"/>
      <c r="D80" s="156"/>
      <c r="E80" s="213"/>
      <c r="K80" s="326"/>
      <c r="L80" s="326"/>
      <c r="M80" s="326"/>
      <c r="N80" s="326"/>
    </row>
    <row r="81" spans="2:14" s="339" customFormat="1" x14ac:dyDescent="0.2">
      <c r="B81" s="356"/>
      <c r="C81" s="370"/>
      <c r="D81" s="156"/>
      <c r="E81" s="371"/>
      <c r="K81" s="326"/>
      <c r="L81" s="326"/>
      <c r="M81" s="326"/>
      <c r="N81" s="326"/>
    </row>
    <row r="82" spans="2:14" ht="12" customHeight="1" x14ac:dyDescent="0.2">
      <c r="B82" s="381" t="s">
        <v>210</v>
      </c>
      <c r="C82" s="4"/>
      <c r="D82" s="156"/>
      <c r="E82" s="213"/>
    </row>
    <row r="83" spans="2:14" s="339" customFormat="1" ht="15.75" customHeight="1" x14ac:dyDescent="0.2">
      <c r="B83" s="349"/>
      <c r="C83" s="372"/>
      <c r="D83" s="156"/>
      <c r="E83" s="373"/>
      <c r="K83" s="326"/>
      <c r="L83" s="326"/>
      <c r="M83" s="326"/>
      <c r="N83" s="326"/>
    </row>
    <row r="84" spans="2:14" s="339" customFormat="1" x14ac:dyDescent="0.2">
      <c r="B84" s="356" t="s">
        <v>213</v>
      </c>
      <c r="C84" s="370">
        <f>SUM(C67,C69,C71,C78,C80,C82)</f>
        <v>0</v>
      </c>
      <c r="D84" s="156"/>
      <c r="E84" s="371">
        <f>SUM(E67,E69,E71,E78,E80,E82)</f>
        <v>0</v>
      </c>
      <c r="K84" s="326"/>
      <c r="L84" s="326"/>
      <c r="M84" s="326"/>
      <c r="N84" s="326"/>
    </row>
    <row r="85" spans="2:14" s="339" customFormat="1" x14ac:dyDescent="0.2">
      <c r="B85" s="356"/>
      <c r="C85" s="382"/>
      <c r="D85" s="156"/>
      <c r="E85" s="383"/>
      <c r="K85" s="326"/>
      <c r="L85" s="326"/>
      <c r="M85" s="326"/>
      <c r="N85" s="326"/>
    </row>
    <row r="86" spans="2:14" ht="14.25" customHeight="1" x14ac:dyDescent="0.2">
      <c r="B86" s="384" t="s">
        <v>216</v>
      </c>
      <c r="C86" s="385" t="str">
        <f>IF(ROUND((C60-C84)/2,1)=0,"Balansas",C60-C84)</f>
        <v>Balansas</v>
      </c>
      <c r="D86" s="156"/>
      <c r="E86" s="386" t="str">
        <f>IF(ROUND((E60-E84)/2,1)=0,"Balansas",E60-E84)</f>
        <v>Balansas</v>
      </c>
    </row>
    <row r="87" spans="2:14" ht="5.25" customHeight="1" x14ac:dyDescent="0.2">
      <c r="B87" s="349"/>
      <c r="C87" s="156"/>
      <c r="D87" s="156"/>
      <c r="E87" s="365"/>
    </row>
    <row r="88" spans="2:14" x14ac:dyDescent="0.2">
      <c r="B88" s="349"/>
      <c r="C88" s="156"/>
      <c r="D88" s="156"/>
      <c r="E88" s="365"/>
    </row>
    <row r="89" spans="2:14" ht="12.75" customHeight="1" x14ac:dyDescent="0.2">
      <c r="B89" s="387"/>
      <c r="C89" s="156"/>
      <c r="D89" s="156"/>
      <c r="E89" s="365"/>
    </row>
    <row r="90" spans="2:14" ht="26.25" customHeight="1" x14ac:dyDescent="0.2">
      <c r="B90" s="388"/>
      <c r="C90" s="578" t="s">
        <v>452</v>
      </c>
      <c r="D90" s="578"/>
      <c r="E90" s="579"/>
    </row>
    <row r="91" spans="2:14" ht="27" customHeight="1" thickBot="1" x14ac:dyDescent="0.25">
      <c r="B91" s="389" t="s">
        <v>223</v>
      </c>
      <c r="C91" s="351" t="str">
        <f>C27</f>
        <v>Praėjęs ataskaitinis laikotarpis 2019 metai</v>
      </c>
      <c r="D91" s="351"/>
      <c r="E91" s="352" t="str">
        <f>E27</f>
        <v>Ataskaitinis laikotarpis            2020 metai</v>
      </c>
    </row>
    <row r="92" spans="2:14" s="339" customFormat="1" ht="24" x14ac:dyDescent="0.2">
      <c r="B92" s="390" t="s">
        <v>225</v>
      </c>
      <c r="C92" s="4"/>
      <c r="D92" s="156"/>
      <c r="E92" s="226"/>
      <c r="K92" s="326"/>
      <c r="L92" s="326"/>
      <c r="M92" s="326"/>
      <c r="N92" s="326"/>
    </row>
    <row r="93" spans="2:14" s="339" customFormat="1" x14ac:dyDescent="0.2">
      <c r="B93" s="391"/>
      <c r="C93" s="392"/>
      <c r="D93" s="393"/>
      <c r="E93" s="394"/>
      <c r="K93" s="326"/>
      <c r="L93" s="326"/>
      <c r="M93" s="326"/>
      <c r="N93" s="326"/>
    </row>
    <row r="94" spans="2:14" s="339" customFormat="1" x14ac:dyDescent="0.2">
      <c r="B94" s="238" t="s">
        <v>228</v>
      </c>
      <c r="C94" s="4"/>
      <c r="D94" s="156"/>
      <c r="E94" s="213"/>
      <c r="K94" s="326"/>
      <c r="L94" s="326"/>
      <c r="M94" s="326"/>
      <c r="N94" s="326"/>
    </row>
    <row r="95" spans="2:14" s="339" customFormat="1" ht="14.25" customHeight="1" x14ac:dyDescent="0.2">
      <c r="B95" s="349"/>
      <c r="C95" s="372"/>
      <c r="D95" s="393"/>
      <c r="E95" s="373"/>
      <c r="K95" s="326"/>
      <c r="L95" s="326"/>
      <c r="M95" s="326"/>
      <c r="N95" s="326"/>
    </row>
    <row r="96" spans="2:14" s="339" customFormat="1" x14ac:dyDescent="0.2">
      <c r="B96" s="395" t="s">
        <v>456</v>
      </c>
      <c r="C96" s="4"/>
      <c r="D96" s="156"/>
      <c r="E96" s="213"/>
      <c r="K96" s="326"/>
      <c r="L96" s="326"/>
      <c r="M96" s="326"/>
      <c r="N96" s="326"/>
    </row>
    <row r="97" spans="2:14" s="339" customFormat="1" ht="14.25" customHeight="1" x14ac:dyDescent="0.2">
      <c r="B97" s="349"/>
      <c r="C97" s="372"/>
      <c r="D97" s="393"/>
      <c r="E97" s="373"/>
      <c r="K97" s="326"/>
      <c r="L97" s="326"/>
      <c r="M97" s="326"/>
      <c r="N97" s="326"/>
    </row>
    <row r="98" spans="2:14" s="339" customFormat="1" x14ac:dyDescent="0.2">
      <c r="B98" s="396" t="s">
        <v>457</v>
      </c>
      <c r="C98" s="4"/>
      <c r="D98" s="156"/>
      <c r="E98" s="213"/>
      <c r="K98" s="326"/>
      <c r="L98" s="326"/>
      <c r="M98" s="326"/>
      <c r="N98" s="326"/>
    </row>
    <row r="99" spans="2:14" ht="16.5" customHeight="1" x14ac:dyDescent="0.2">
      <c r="B99" s="349"/>
      <c r="C99" s="393"/>
      <c r="D99" s="393"/>
      <c r="E99" s="397"/>
    </row>
    <row r="100" spans="2:14" s="339" customFormat="1" ht="25.5" customHeight="1" thickBot="1" x14ac:dyDescent="0.25">
      <c r="B100" s="350" t="s">
        <v>247</v>
      </c>
      <c r="C100" s="398" t="str">
        <f>C27</f>
        <v>Praėjęs ataskaitinis laikotarpis 2019 metai</v>
      </c>
      <c r="D100" s="398"/>
      <c r="E100" s="399" t="str">
        <f>E27</f>
        <v>Ataskaitinis laikotarpis            2020 metai</v>
      </c>
      <c r="K100" s="326"/>
      <c r="L100" s="326"/>
      <c r="M100" s="326"/>
      <c r="N100" s="326"/>
    </row>
    <row r="101" spans="2:14" s="339" customFormat="1" ht="12.75" customHeight="1" x14ac:dyDescent="0.2">
      <c r="B101" s="242" t="s">
        <v>249</v>
      </c>
      <c r="C101" s="68"/>
      <c r="D101" s="158"/>
      <c r="E101" s="243"/>
      <c r="K101" s="326"/>
      <c r="L101" s="326"/>
      <c r="M101" s="326"/>
      <c r="N101" s="326"/>
    </row>
    <row r="102" spans="2:14" s="339" customFormat="1" ht="23.25" customHeight="1" x14ac:dyDescent="0.2">
      <c r="B102" s="244" t="s">
        <v>251</v>
      </c>
      <c r="C102" s="69"/>
      <c r="D102" s="159"/>
      <c r="E102" s="213"/>
      <c r="K102" s="326"/>
      <c r="L102" s="326"/>
      <c r="M102" s="326"/>
      <c r="N102" s="326"/>
    </row>
    <row r="103" spans="2:14" ht="24" customHeight="1" x14ac:dyDescent="0.2">
      <c r="B103" s="242" t="s">
        <v>253</v>
      </c>
      <c r="C103" s="69"/>
      <c r="D103" s="159"/>
      <c r="E103" s="213"/>
    </row>
    <row r="104" spans="2:14" ht="24.75" customHeight="1" x14ac:dyDescent="0.2">
      <c r="B104" s="242" t="s">
        <v>255</v>
      </c>
      <c r="C104" s="69"/>
      <c r="D104" s="156"/>
      <c r="E104" s="226"/>
    </row>
    <row r="105" spans="2:14" ht="24" x14ac:dyDescent="0.2">
      <c r="B105" s="400" t="s">
        <v>257</v>
      </c>
      <c r="C105" s="401"/>
      <c r="D105" s="402"/>
      <c r="E105" s="403"/>
    </row>
    <row r="106" spans="2:14" ht="13.5" customHeight="1" x14ac:dyDescent="0.2">
      <c r="B106" s="404"/>
      <c r="C106" s="156"/>
      <c r="D106" s="393"/>
      <c r="E106" s="365"/>
    </row>
    <row r="107" spans="2:14" ht="30.75" customHeight="1" x14ac:dyDescent="0.2">
      <c r="B107" s="405"/>
      <c r="C107" s="576" t="s">
        <v>452</v>
      </c>
      <c r="D107" s="576"/>
      <c r="E107" s="577"/>
    </row>
    <row r="108" spans="2:14" ht="14.25" customHeight="1" thickBot="1" x14ac:dyDescent="0.25">
      <c r="B108" s="350" t="s">
        <v>323</v>
      </c>
      <c r="C108" s="398"/>
      <c r="D108" s="398"/>
      <c r="E108" s="399"/>
    </row>
    <row r="109" spans="2:14" ht="93.75" customHeight="1" x14ac:dyDescent="0.2">
      <c r="B109" s="406" t="s">
        <v>325</v>
      </c>
      <c r="C109" s="511"/>
      <c r="D109" s="511"/>
      <c r="E109" s="448"/>
    </row>
    <row r="110" spans="2:14" ht="12.75" hidden="1" customHeight="1" x14ac:dyDescent="0.2">
      <c r="B110" s="407"/>
      <c r="C110" s="156"/>
      <c r="D110" s="156"/>
      <c r="E110" s="365"/>
    </row>
    <row r="111" spans="2:14" ht="15.75" customHeight="1" thickBot="1" x14ac:dyDescent="0.25">
      <c r="B111" s="408"/>
      <c r="C111" s="409"/>
      <c r="D111" s="409"/>
      <c r="E111" s="410"/>
    </row>
    <row r="112" spans="2:14" ht="14.25" customHeight="1" x14ac:dyDescent="0.2">
      <c r="B112" s="349"/>
      <c r="C112" s="156"/>
      <c r="D112" s="156"/>
      <c r="E112" s="365"/>
    </row>
    <row r="113" spans="2:5" x14ac:dyDescent="0.2">
      <c r="B113" s="411" t="s">
        <v>330</v>
      </c>
      <c r="C113" s="412"/>
      <c r="D113" s="412"/>
      <c r="E113" s="413"/>
    </row>
    <row r="114" spans="2:5" x14ac:dyDescent="0.2">
      <c r="B114" s="349" t="s">
        <v>332</v>
      </c>
      <c r="C114" s="440"/>
      <c r="D114" s="428"/>
      <c r="E114" s="429"/>
    </row>
    <row r="115" spans="2:5" x14ac:dyDescent="0.2">
      <c r="B115" s="349" t="s">
        <v>334</v>
      </c>
      <c r="C115" s="455"/>
      <c r="D115" s="455"/>
      <c r="E115" s="456"/>
    </row>
    <row r="116" spans="2:5" ht="24" x14ac:dyDescent="0.2">
      <c r="B116" s="414" t="s">
        <v>336</v>
      </c>
      <c r="C116" s="443"/>
      <c r="D116" s="443"/>
      <c r="E116" s="444"/>
    </row>
    <row r="117" spans="2:5" ht="24" x14ac:dyDescent="0.2">
      <c r="B117" s="415" t="s">
        <v>444</v>
      </c>
      <c r="C117" s="570"/>
      <c r="D117" s="570"/>
      <c r="E117" s="571"/>
    </row>
    <row r="118" spans="2:5" ht="12.75" thickBot="1" x14ac:dyDescent="0.25">
      <c r="B118" s="416"/>
      <c r="C118" s="417"/>
      <c r="D118" s="417"/>
      <c r="E118" s="418"/>
    </row>
    <row r="121" spans="2:5" ht="14.25" customHeight="1" x14ac:dyDescent="0.2"/>
    <row r="123" spans="2:5" ht="15" customHeight="1" x14ac:dyDescent="0.2"/>
    <row r="126" spans="2:5" ht="12" customHeight="1" x14ac:dyDescent="0.2"/>
    <row r="127" spans="2:5" ht="86.25" customHeight="1" x14ac:dyDescent="0.2"/>
    <row r="130" ht="13.5" customHeight="1" x14ac:dyDescent="0.2"/>
    <row r="135" ht="30" customHeight="1" x14ac:dyDescent="0.2"/>
    <row r="136" ht="1.9" customHeight="1" x14ac:dyDescent="0.2"/>
    <row r="137" ht="8.25" customHeight="1" x14ac:dyDescent="0.2"/>
  </sheetData>
  <sheetProtection algorithmName="SHA-512" hashValue="GMNR1YE4InkKgT+3A+rP7JJcoHMMcgq34H4e/UBi9QahxZMuf9iuvss6P0A6Vm8hTS3ZLiuOjOiP3Wha/jZraA==" saltValue="dbYc1F7ab90vz3n1ApQlow==" spinCount="100000" sheet="1" selectLockedCells="1"/>
  <dataConsolidate/>
  <mergeCells count="27">
    <mergeCell ref="C115:E115"/>
    <mergeCell ref="C116:E116"/>
    <mergeCell ref="C117:E117"/>
    <mergeCell ref="D2:E2"/>
    <mergeCell ref="C26:E26"/>
    <mergeCell ref="C42:E42"/>
    <mergeCell ref="C90:E90"/>
    <mergeCell ref="C107:E107"/>
    <mergeCell ref="C109:E109"/>
    <mergeCell ref="C114:E114"/>
    <mergeCell ref="C18:D18"/>
    <mergeCell ref="C19:D19"/>
    <mergeCell ref="C20:D20"/>
    <mergeCell ref="C22:E22"/>
    <mergeCell ref="C24:E24"/>
    <mergeCell ref="C25:E25"/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</mergeCells>
  <conditionalFormatting sqref="E86 C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>
      <formula1>$K$1:$K$4</formula1>
    </dataValidation>
    <dataValidation allowBlank="1" showErrorMessage="1" prompt="Nurodykite įmonės teisinę formą (AB, UAB, VĮ), pasirinkdami iš sąrašo" sqref="C7:E7"/>
    <dataValidation type="whole" allowBlank="1" showErrorMessage="1" prompt="Nurodykite identifikacinį numerį (juridinio asmens kodą)" sqref="C8:E9">
      <formula1>0</formula1>
      <formula2>9999999999999990000</formula2>
    </dataValidation>
    <dataValidation allowBlank="1" showErrorMessage="1" sqref="B25:B26"/>
    <dataValidation allowBlank="1" showErrorMessage="1" prompt="Nurodykite įmonės direktoriaus (generalinio direktoriaus) vardą ir pavardę. VĮ miškų urėdijų prašome nurodyti miškų urėdo vardą ir pavardę. Pareigų nurodyti nereikia." sqref="C10:E10"/>
    <dataValidation allowBlank="1" showErrorMessage="1" prompt="Nurodykite įmonės vyr. finansininko (vyr. buhalterio) vardą ir pavardę. Pareigų nurodyti nereikia." sqref="C11:E11"/>
    <dataValidation allowBlank="1" showErrorMessage="1" prompt="Savivaldybei nuosavybės teise priklausančių akcijų valdytoja" sqref="C22:E22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2" ma:contentTypeDescription="Create a new document." ma:contentTypeScope="" ma:versionID="5ea3659527cb1725a2c324340f9332fb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e5f9f54ccb0a67a96421accbf4f113a5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8752B5-EA1D-4AD7-B86F-F28DD3F88B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f1908bf9-2dc4-4e3d-b4b9-4cf147fe6e6e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9288e34c-c45f-4c56-ac4f-9af36a368a0a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4</vt:i4>
      </vt:variant>
    </vt:vector>
  </HeadingPairs>
  <TitlesOfParts>
    <vt:vector size="8" baseType="lpstr">
      <vt:lpstr>Finansiniai duomenys</vt:lpstr>
      <vt:lpstr>Finansiniai duomenys(2015-2016)</vt:lpstr>
      <vt:lpstr>Suteikta parama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Robertas Pareigis</cp:lastModifiedBy>
  <cp:revision/>
  <dcterms:created xsi:type="dcterms:W3CDTF">2014-03-24T16:58:47Z</dcterms:created>
  <dcterms:modified xsi:type="dcterms:W3CDTF">2022-12-07T13:22:02Z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</Properties>
</file>